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300" windowHeight="18180" activeTab="0"/>
  </bookViews>
  <sheets>
    <sheet name="省直管县单列 (备份)" sheetId="1" r:id="rId1"/>
  </sheets>
  <definedNames>
    <definedName name="_xlnm.Print_Area" localSheetId="0">'省直管县单列 (备份)'!$A$1:$P$162</definedName>
    <definedName name="_xlnm.Print_Titles" localSheetId="0">'省直管县单列 (备份)'!$4:$6</definedName>
  </definedNames>
  <calcPr fullCalcOnLoad="1"/>
</workbook>
</file>

<file path=xl/sharedStrings.xml><?xml version="1.0" encoding="utf-8"?>
<sst xmlns="http://schemas.openxmlformats.org/spreadsheetml/2006/main" count="232" uniqueCount="217">
  <si>
    <t>附件2：</t>
  </si>
  <si>
    <t>2021年省财政省级以上生态公益林效益补偿资金安排表</t>
  </si>
  <si>
    <t>单位：万亩、元/万元</t>
  </si>
  <si>
    <t>序号</t>
  </si>
  <si>
    <r>
      <t>单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仿宋_GB2312"/>
        <family val="3"/>
      </rPr>
      <t>位</t>
    </r>
  </si>
  <si>
    <t>总面积</t>
  </si>
  <si>
    <t>其中：</t>
  </si>
  <si>
    <t>补偿标准</t>
  </si>
  <si>
    <t>一般性补偿资金</t>
  </si>
  <si>
    <t>特殊区域补偿资金（增量）</t>
  </si>
  <si>
    <t>地级市
管理经费</t>
  </si>
  <si>
    <t>已安排中央
财政资金</t>
  </si>
  <si>
    <t>本次安排
资金</t>
  </si>
  <si>
    <t>备注</t>
  </si>
  <si>
    <t>特殊
区域</t>
  </si>
  <si>
    <t>一般
区域</t>
  </si>
  <si>
    <t>特殊
区域
（增量）</t>
  </si>
  <si>
    <t>应下达
资金</t>
  </si>
  <si>
    <t>损失性
补偿</t>
  </si>
  <si>
    <t>管护
经费</t>
  </si>
  <si>
    <t>全省合计</t>
  </si>
  <si>
    <t>一</t>
  </si>
  <si>
    <t>市县小计</t>
  </si>
  <si>
    <t>（一）</t>
  </si>
  <si>
    <t>汕头市</t>
  </si>
  <si>
    <t>龙湖区</t>
  </si>
  <si>
    <t>濠江区</t>
  </si>
  <si>
    <t>金平区</t>
  </si>
  <si>
    <t>澄海区</t>
  </si>
  <si>
    <t>潮阳区</t>
  </si>
  <si>
    <t>潮南区</t>
  </si>
  <si>
    <t>（二）</t>
  </si>
  <si>
    <t>韶关市</t>
  </si>
  <si>
    <t>浈江区</t>
  </si>
  <si>
    <t>武江区</t>
  </si>
  <si>
    <t>始兴县</t>
  </si>
  <si>
    <t>新丰县</t>
  </si>
  <si>
    <t>曲江区</t>
  </si>
  <si>
    <t>乐昌市</t>
  </si>
  <si>
    <t>车八岭国家级
自然保护区</t>
  </si>
  <si>
    <t>市属单位</t>
  </si>
  <si>
    <t>（三）</t>
  </si>
  <si>
    <t>河源市</t>
  </si>
  <si>
    <t>源城区</t>
  </si>
  <si>
    <t>新丰江林管局</t>
  </si>
  <si>
    <t>和平县</t>
  </si>
  <si>
    <t>东源县</t>
  </si>
  <si>
    <t>江东新区</t>
  </si>
  <si>
    <t>（四）</t>
  </si>
  <si>
    <t>梅州市</t>
  </si>
  <si>
    <t>梅江区</t>
  </si>
  <si>
    <t>梅县区</t>
  </si>
  <si>
    <t>蕉岭县</t>
  </si>
  <si>
    <t>平远县</t>
  </si>
  <si>
    <t>（五）</t>
  </si>
  <si>
    <t>惠州市</t>
  </si>
  <si>
    <t>惠城区</t>
  </si>
  <si>
    <t>仲恺区</t>
  </si>
  <si>
    <t>大亚湾</t>
  </si>
  <si>
    <t>惠东县</t>
  </si>
  <si>
    <t>惠阳区</t>
  </si>
  <si>
    <t>龙门县</t>
  </si>
  <si>
    <t>（六）</t>
  </si>
  <si>
    <t>汕尾市</t>
  </si>
  <si>
    <t>市城区</t>
  </si>
  <si>
    <t>红海湾开发区</t>
  </si>
  <si>
    <t>华侨管理区</t>
  </si>
  <si>
    <t>深汕合作区</t>
  </si>
  <si>
    <t>（七）</t>
  </si>
  <si>
    <t>江门市</t>
  </si>
  <si>
    <t>蓬江区</t>
  </si>
  <si>
    <t>江海区</t>
  </si>
  <si>
    <t>新会区</t>
  </si>
  <si>
    <t>台山市</t>
  </si>
  <si>
    <t>开平市</t>
  </si>
  <si>
    <t>恩平市</t>
  </si>
  <si>
    <t>鹤山市</t>
  </si>
  <si>
    <t>（八）</t>
  </si>
  <si>
    <t>阳江市</t>
  </si>
  <si>
    <t>江城区</t>
  </si>
  <si>
    <t>海陵区</t>
  </si>
  <si>
    <t>高新区</t>
  </si>
  <si>
    <t>阳西县</t>
  </si>
  <si>
    <t>阳东县</t>
  </si>
  <si>
    <t>（九）</t>
  </si>
  <si>
    <t>湛江市</t>
  </si>
  <si>
    <t>霞山区</t>
  </si>
  <si>
    <t>坡头区</t>
  </si>
  <si>
    <t>麻章区</t>
  </si>
  <si>
    <t>开发区</t>
  </si>
  <si>
    <t>吴川市</t>
  </si>
  <si>
    <t>遂溪县</t>
  </si>
  <si>
    <t>（十）</t>
  </si>
  <si>
    <t>茂名市</t>
  </si>
  <si>
    <t>信宜市</t>
  </si>
  <si>
    <t>电白区</t>
  </si>
  <si>
    <t>滨海新区</t>
  </si>
  <si>
    <t>（十一）</t>
  </si>
  <si>
    <t>肇庆市</t>
  </si>
  <si>
    <t>端州区</t>
  </si>
  <si>
    <t>鼎湖区</t>
  </si>
  <si>
    <t>大旺区</t>
  </si>
  <si>
    <t>高要区</t>
  </si>
  <si>
    <t>四会市</t>
  </si>
  <si>
    <t>鼎湖山保护区</t>
  </si>
  <si>
    <t>（十二）</t>
  </si>
  <si>
    <t>清远市</t>
  </si>
  <si>
    <t>清城区</t>
  </si>
  <si>
    <t>清新区</t>
  </si>
  <si>
    <t>佛冈县</t>
  </si>
  <si>
    <t>连州市</t>
  </si>
  <si>
    <t>阳山县</t>
  </si>
  <si>
    <t>（十三）</t>
  </si>
  <si>
    <t>潮州市</t>
  </si>
  <si>
    <t>湘桥区</t>
  </si>
  <si>
    <t>枫溪区</t>
  </si>
  <si>
    <t>潮安区</t>
  </si>
  <si>
    <t>（十四）</t>
  </si>
  <si>
    <t>揭阳市</t>
  </si>
  <si>
    <t>揭东区</t>
  </si>
  <si>
    <t>空港经济区</t>
  </si>
  <si>
    <t>榕城区</t>
  </si>
  <si>
    <t>（十五）</t>
  </si>
  <si>
    <t>云浮市</t>
  </si>
  <si>
    <t>云城区</t>
  </si>
  <si>
    <t>云安区</t>
  </si>
  <si>
    <t>郁南县</t>
  </si>
  <si>
    <t>二</t>
  </si>
  <si>
    <t>省直管县小计</t>
  </si>
  <si>
    <t>（十六）</t>
  </si>
  <si>
    <t>南澳县</t>
  </si>
  <si>
    <t>（十七）</t>
  </si>
  <si>
    <t>乳源县</t>
  </si>
  <si>
    <t>（十八）</t>
  </si>
  <si>
    <t>翁源县</t>
  </si>
  <si>
    <t>（十九）</t>
  </si>
  <si>
    <t>南雄市</t>
  </si>
  <si>
    <t>（二十）</t>
  </si>
  <si>
    <t>仁化县</t>
  </si>
  <si>
    <t>（二十一）</t>
  </si>
  <si>
    <t>连平县</t>
  </si>
  <si>
    <t>（二十二）</t>
  </si>
  <si>
    <t>龙川县</t>
  </si>
  <si>
    <t>（二十三）</t>
  </si>
  <si>
    <t>紫金县</t>
  </si>
  <si>
    <t>（二十四）</t>
  </si>
  <si>
    <t>兴宁市</t>
  </si>
  <si>
    <t>（二十五）</t>
  </si>
  <si>
    <t>大埔县</t>
  </si>
  <si>
    <t>（二十六）</t>
  </si>
  <si>
    <t>丰顺县</t>
  </si>
  <si>
    <t>（二十七）</t>
  </si>
  <si>
    <t>五华县</t>
  </si>
  <si>
    <t>（二十八）</t>
  </si>
  <si>
    <t>博罗县</t>
  </si>
  <si>
    <t>（二十九）</t>
  </si>
  <si>
    <t>海丰县</t>
  </si>
  <si>
    <t>（三十）</t>
  </si>
  <si>
    <t>陆丰市</t>
  </si>
  <si>
    <t>（三十一）</t>
  </si>
  <si>
    <t>陆河县</t>
  </si>
  <si>
    <t>（三十二）</t>
  </si>
  <si>
    <t>阳春市</t>
  </si>
  <si>
    <t>（三十三）</t>
  </si>
  <si>
    <t>徐闻县</t>
  </si>
  <si>
    <t>（三十四）</t>
  </si>
  <si>
    <t>雷州市</t>
  </si>
  <si>
    <t>（三十五）</t>
  </si>
  <si>
    <t>廉江市</t>
  </si>
  <si>
    <t>（三十六）</t>
  </si>
  <si>
    <t>高州市</t>
  </si>
  <si>
    <t>（三十七）</t>
  </si>
  <si>
    <t>化州市</t>
  </si>
  <si>
    <t>（三十八）</t>
  </si>
  <si>
    <t>广宁县</t>
  </si>
  <si>
    <t>（三十九）</t>
  </si>
  <si>
    <t>德庆县</t>
  </si>
  <si>
    <t>（四十）</t>
  </si>
  <si>
    <t>封开县</t>
  </si>
  <si>
    <t>（四十一）</t>
  </si>
  <si>
    <t>怀集县</t>
  </si>
  <si>
    <t>（四十二）</t>
  </si>
  <si>
    <t>英德市</t>
  </si>
  <si>
    <t>（四十三）</t>
  </si>
  <si>
    <t>连南县</t>
  </si>
  <si>
    <t>（四十四）</t>
  </si>
  <si>
    <t>连山县</t>
  </si>
  <si>
    <t>（四十五）</t>
  </si>
  <si>
    <t>饶平县</t>
  </si>
  <si>
    <t>（四十六）</t>
  </si>
  <si>
    <t>普宁市</t>
  </si>
  <si>
    <t>（四十七）</t>
  </si>
  <si>
    <t>揭西县</t>
  </si>
  <si>
    <t>（四十八）</t>
  </si>
  <si>
    <t>惠来县</t>
  </si>
  <si>
    <t>（四十九）</t>
  </si>
  <si>
    <t>新兴县</t>
  </si>
  <si>
    <t>（五十）</t>
  </si>
  <si>
    <t>罗定市</t>
  </si>
  <si>
    <t>三</t>
  </si>
  <si>
    <t>省级小计</t>
  </si>
  <si>
    <t>省乳阳林场</t>
  </si>
  <si>
    <t>省沙头角林场</t>
  </si>
  <si>
    <t>省龙眼洞林场</t>
  </si>
  <si>
    <t>省天井山林场</t>
  </si>
  <si>
    <t>省樟木头林场</t>
  </si>
  <si>
    <t>省乐昌林场</t>
  </si>
  <si>
    <t>省连山林场</t>
  </si>
  <si>
    <t>省东江林场</t>
  </si>
  <si>
    <t>省九连山林场</t>
  </si>
  <si>
    <t>省西江林场</t>
  </si>
  <si>
    <t>省德庆林场</t>
  </si>
  <si>
    <t>省郁南林场</t>
  </si>
  <si>
    <t>省云浮林场</t>
  </si>
  <si>
    <t>广东省林业科学研究院西江分院</t>
  </si>
  <si>
    <t>国营雷州局</t>
  </si>
  <si>
    <t>省农垦总局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</si>
</sst>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50">
    <font>
      <sz val="12"/>
      <name val="宋体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仿宋_GB2312"/>
      <family val="3"/>
    </font>
    <font>
      <b/>
      <sz val="20"/>
      <color indexed="8"/>
      <name val="宋体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仿宋_GB2312"/>
      <family val="3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仿宋_GB2312"/>
      <family val="3"/>
    </font>
    <font>
      <b/>
      <sz val="20"/>
      <color theme="1"/>
      <name val="宋体"/>
      <family val="0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仿宋_GB2312"/>
      <family val="3"/>
    </font>
    <font>
      <b/>
      <sz val="12"/>
      <color theme="1"/>
      <name val="宋体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4" applyNumberFormat="0" applyFill="0" applyAlignment="0" applyProtection="0"/>
    <xf numFmtId="0" fontId="25" fillId="8" borderId="0" applyNumberFormat="0" applyBorder="0" applyAlignment="0" applyProtection="0"/>
    <xf numFmtId="0" fontId="21" fillId="0" borderId="5" applyNumberFormat="0" applyFill="0" applyAlignment="0" applyProtection="0"/>
    <xf numFmtId="0" fontId="25" fillId="9" borderId="0" applyNumberFormat="0" applyBorder="0" applyAlignment="0" applyProtection="0"/>
    <xf numFmtId="0" fontId="36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20" fillId="3" borderId="0" applyNumberFormat="0" applyBorder="0" applyAlignment="0" applyProtection="0"/>
    <xf numFmtId="0" fontId="25" fillId="12" borderId="0" applyNumberFormat="0" applyBorder="0" applyAlignment="0" applyProtection="0"/>
    <xf numFmtId="0" fontId="31" fillId="0" borderId="8" applyNumberFormat="0" applyFill="0" applyAlignment="0" applyProtection="0"/>
    <xf numFmtId="0" fontId="33" fillId="0" borderId="9" applyNumberFormat="0" applyFill="0" applyAlignment="0" applyProtection="0"/>
    <xf numFmtId="0" fontId="35" fillId="2" borderId="0" applyNumberFormat="0" applyBorder="0" applyAlignment="0" applyProtection="0"/>
    <xf numFmtId="0" fontId="24" fillId="13" borderId="0" applyNumberFormat="0" applyBorder="0" applyAlignment="0" applyProtection="0"/>
    <xf numFmtId="0" fontId="20" fillId="14" borderId="0" applyNumberFormat="0" applyBorder="0" applyAlignment="0" applyProtection="0"/>
    <xf numFmtId="0" fontId="2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5" fillId="20" borderId="0" applyNumberFormat="0" applyBorder="0" applyAlignment="0" applyProtection="0"/>
    <xf numFmtId="0" fontId="2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0" fillId="22" borderId="0" applyNumberFormat="0" applyBorder="0" applyAlignment="0" applyProtection="0"/>
    <xf numFmtId="0" fontId="25" fillId="2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7" fontId="39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0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6" fontId="42" fillId="0" borderId="0" xfId="0" applyNumberFormat="1" applyFont="1" applyAlignment="1">
      <alignment vertical="center"/>
    </xf>
    <xf numFmtId="177" fontId="42" fillId="0" borderId="0" xfId="0" applyNumberFormat="1" applyFont="1" applyAlignment="1">
      <alignment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left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7" fontId="40" fillId="0" borderId="10" xfId="0" applyNumberFormat="1" applyFont="1" applyBorder="1" applyAlignment="1">
      <alignment vertical="center" wrapText="1"/>
    </xf>
    <xf numFmtId="0" fontId="44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right" vertical="center" wrapText="1"/>
    </xf>
    <xf numFmtId="178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/>
    </xf>
    <xf numFmtId="176" fontId="46" fillId="0" borderId="10" xfId="0" applyNumberFormat="1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178" fontId="49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6" fontId="49" fillId="0" borderId="12" xfId="0" applyNumberFormat="1" applyFont="1" applyFill="1" applyBorder="1" applyAlignment="1">
      <alignment horizontal="right" vertical="center" wrapText="1"/>
    </xf>
    <xf numFmtId="176" fontId="40" fillId="0" borderId="0" xfId="0" applyNumberFormat="1" applyFont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right" vertical="center" wrapText="1"/>
    </xf>
    <xf numFmtId="176" fontId="49" fillId="0" borderId="10" xfId="0" applyNumberFormat="1" applyFont="1" applyFill="1" applyBorder="1" applyAlignment="1">
      <alignment horizontal="justify" vertical="center" wrapText="1"/>
    </xf>
    <xf numFmtId="177" fontId="39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85"/>
  <sheetViews>
    <sheetView tabSelected="1" view="pageBreakPreview" zoomScale="85" zoomScaleSheetLayoutView="85" workbookViewId="0" topLeftCell="A1">
      <pane ySplit="7" topLeftCell="A119" activePane="bottomLeft" state="frozen"/>
      <selection pane="bottomLeft" activeCell="P147" sqref="P147"/>
    </sheetView>
  </sheetViews>
  <sheetFormatPr defaultColWidth="8.75390625" defaultRowHeight="14.25"/>
  <cols>
    <col min="1" max="1" width="6.625" style="4" customWidth="1"/>
    <col min="2" max="2" width="14.125" style="5" customWidth="1"/>
    <col min="3" max="4" width="10.375" style="6" customWidth="1"/>
    <col min="5" max="5" width="5.375" style="7" customWidth="1"/>
    <col min="6" max="6" width="10.125" style="7" customWidth="1"/>
    <col min="7" max="7" width="12.75390625" style="6" customWidth="1"/>
    <col min="8" max="8" width="12.75390625" style="5" customWidth="1"/>
    <col min="9" max="11" width="11.50390625" style="5" customWidth="1"/>
    <col min="12" max="12" width="10.375" style="5" customWidth="1"/>
    <col min="13" max="13" width="10.125" style="5" customWidth="1"/>
    <col min="14" max="14" width="12.375" style="5" customWidth="1"/>
    <col min="15" max="15" width="12.75390625" style="5" customWidth="1"/>
    <col min="16" max="16" width="12.875" style="8" customWidth="1"/>
    <col min="17" max="17" width="9.375" style="8" bestFit="1" customWidth="1"/>
    <col min="18" max="16384" width="8.75390625" style="8" customWidth="1"/>
  </cols>
  <sheetData>
    <row r="1" spans="1:2" ht="17.25">
      <c r="A1" s="9" t="s">
        <v>0</v>
      </c>
      <c r="B1" s="9"/>
    </row>
    <row r="2" spans="1:16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22.5">
      <c r="B3" s="11"/>
      <c r="C3" s="12"/>
      <c r="D3" s="12"/>
      <c r="E3" s="13"/>
      <c r="F3" s="13"/>
      <c r="G3" s="12"/>
      <c r="N3" s="41" t="s">
        <v>2</v>
      </c>
      <c r="O3" s="41"/>
      <c r="P3" s="41"/>
    </row>
    <row r="4" spans="1:16" ht="17.25">
      <c r="A4" s="14" t="s">
        <v>3</v>
      </c>
      <c r="B4" s="15" t="s">
        <v>4</v>
      </c>
      <c r="C4" s="16" t="s">
        <v>5</v>
      </c>
      <c r="D4" s="17" t="s">
        <v>6</v>
      </c>
      <c r="E4" s="18" t="s">
        <v>7</v>
      </c>
      <c r="F4" s="18"/>
      <c r="G4" s="16" t="s">
        <v>8</v>
      </c>
      <c r="H4" s="15"/>
      <c r="I4" s="15"/>
      <c r="J4" s="42" t="s">
        <v>9</v>
      </c>
      <c r="K4" s="42"/>
      <c r="L4" s="42"/>
      <c r="M4" s="42" t="s">
        <v>10</v>
      </c>
      <c r="N4" s="43" t="s">
        <v>11</v>
      </c>
      <c r="O4" s="43" t="s">
        <v>12</v>
      </c>
      <c r="P4" s="44" t="s">
        <v>13</v>
      </c>
    </row>
    <row r="5" spans="1:16" ht="15">
      <c r="A5" s="14"/>
      <c r="B5" s="15"/>
      <c r="C5" s="19"/>
      <c r="D5" s="20" t="s">
        <v>14</v>
      </c>
      <c r="E5" s="20" t="s">
        <v>15</v>
      </c>
      <c r="F5" s="18" t="s">
        <v>16</v>
      </c>
      <c r="G5" s="21" t="s">
        <v>17</v>
      </c>
      <c r="H5" s="21" t="s">
        <v>18</v>
      </c>
      <c r="I5" s="45" t="s">
        <v>19</v>
      </c>
      <c r="J5" s="42" t="s">
        <v>17</v>
      </c>
      <c r="K5" s="42" t="s">
        <v>18</v>
      </c>
      <c r="L5" s="42" t="s">
        <v>19</v>
      </c>
      <c r="M5" s="42"/>
      <c r="N5" s="43"/>
      <c r="O5" s="43"/>
      <c r="P5" s="46"/>
    </row>
    <row r="6" spans="1:16" ht="57.75" customHeight="1">
      <c r="A6" s="14"/>
      <c r="B6" s="22"/>
      <c r="C6" s="16"/>
      <c r="D6" s="19"/>
      <c r="E6" s="19"/>
      <c r="F6" s="23"/>
      <c r="G6" s="16"/>
      <c r="H6" s="16"/>
      <c r="I6" s="47"/>
      <c r="J6" s="42"/>
      <c r="K6" s="42"/>
      <c r="L6" s="42"/>
      <c r="M6" s="42"/>
      <c r="N6" s="43"/>
      <c r="O6" s="43"/>
      <c r="P6" s="48"/>
    </row>
    <row r="7" spans="1:16" s="1" customFormat="1" ht="16.5" customHeight="1">
      <c r="A7" s="24"/>
      <c r="B7" s="25" t="s">
        <v>20</v>
      </c>
      <c r="C7" s="26">
        <f>C8+C110+C146</f>
        <v>6748.6</v>
      </c>
      <c r="D7" s="26">
        <f>D8+D110+D146</f>
        <v>3686.7299999999996</v>
      </c>
      <c r="E7" s="27">
        <v>36</v>
      </c>
      <c r="F7" s="28">
        <v>10.9</v>
      </c>
      <c r="G7" s="26">
        <f aca="true" t="shared" si="0" ref="G7:L7">G8+G110+G146</f>
        <v>235687.34000000003</v>
      </c>
      <c r="H7" s="26">
        <f t="shared" si="0"/>
        <v>194359.75000000003</v>
      </c>
      <c r="I7" s="26">
        <f t="shared" si="0"/>
        <v>41327.590000000004</v>
      </c>
      <c r="J7" s="26">
        <f t="shared" si="0"/>
        <v>38986.33000000001</v>
      </c>
      <c r="K7" s="26">
        <f t="shared" si="0"/>
        <v>32148.420000000002</v>
      </c>
      <c r="L7" s="26">
        <f t="shared" si="0"/>
        <v>6837.910000000001</v>
      </c>
      <c r="M7" s="26">
        <f>M9+M16+M25+M32+M38+M46+M52+M61+M68+M76+M81+M89+M96+M101+M105</f>
        <v>1386.6799999999998</v>
      </c>
      <c r="N7" s="26">
        <f>N8+N110+N146</f>
        <v>31446.48</v>
      </c>
      <c r="O7" s="26">
        <f>O8+O110+O146</f>
        <v>244613.87</v>
      </c>
      <c r="P7" s="49"/>
    </row>
    <row r="8" spans="1:17" s="1" customFormat="1" ht="16.5" customHeight="1">
      <c r="A8" s="29" t="s">
        <v>21</v>
      </c>
      <c r="B8" s="30" t="s">
        <v>22</v>
      </c>
      <c r="C8" s="26">
        <f>C9+C16+C25+C32+C38+C46+C52+C61+C68+C76+C81+C89+C96+C101+C105</f>
        <v>3330.5099999999998</v>
      </c>
      <c r="D8" s="31">
        <f>D9+D16+D25+D32+D38+D52+D46+D61+D68+D76+D81+D89+D96+D101+D105</f>
        <v>1808.4599999999996</v>
      </c>
      <c r="E8" s="27">
        <v>36</v>
      </c>
      <c r="F8" s="28">
        <v>10.9</v>
      </c>
      <c r="G8" s="26">
        <f aca="true" t="shared" si="1" ref="G8:L8">G9+G16+G25+G32+G38+G46+G52+G61+G68+G76+G81+G89+G96+G101+G105</f>
        <v>116301.43</v>
      </c>
      <c r="H8" s="26">
        <f t="shared" si="1"/>
        <v>95918.70999999999</v>
      </c>
      <c r="I8" s="26">
        <f t="shared" si="1"/>
        <v>20382.720000000005</v>
      </c>
      <c r="J8" s="26">
        <f t="shared" si="1"/>
        <v>19120.89</v>
      </c>
      <c r="K8" s="26">
        <f t="shared" si="1"/>
        <v>15769.880000000005</v>
      </c>
      <c r="L8" s="26">
        <f t="shared" si="1"/>
        <v>3351.0100000000007</v>
      </c>
      <c r="M8" s="26"/>
      <c r="N8" s="26">
        <f>N9+N16+N25+N32+N38+N46+N52+N61+N68+N76+N81+N89+N96+N101+N105</f>
        <v>16055.000000000002</v>
      </c>
      <c r="O8" s="26">
        <f>O9+O16+O25+O32+O38+O46+O52+O61+O68+O76+O81+O89+O96+O101+O105</f>
        <v>120753.99999999999</v>
      </c>
      <c r="P8" s="49"/>
      <c r="Q8" s="8"/>
    </row>
    <row r="9" spans="1:247" s="1" customFormat="1" ht="16.5" customHeight="1">
      <c r="A9" s="29" t="s">
        <v>23</v>
      </c>
      <c r="B9" s="32" t="s">
        <v>24</v>
      </c>
      <c r="C9" s="26">
        <f>SUM(C10:C15)</f>
        <v>45.92</v>
      </c>
      <c r="D9" s="31">
        <f>SUM(D11:D15)</f>
        <v>15.059999999999999</v>
      </c>
      <c r="E9" s="27">
        <v>36</v>
      </c>
      <c r="F9" s="28">
        <v>10.9</v>
      </c>
      <c r="G9" s="26">
        <f aca="true" t="shared" si="2" ref="G9:L9">SUM(G10:G15)</f>
        <v>1603.53</v>
      </c>
      <c r="H9" s="26">
        <f t="shared" si="2"/>
        <v>1322.51</v>
      </c>
      <c r="I9" s="26">
        <f t="shared" si="2"/>
        <v>281.02000000000004</v>
      </c>
      <c r="J9" s="26">
        <f t="shared" si="2"/>
        <v>159.23</v>
      </c>
      <c r="K9" s="26">
        <f t="shared" si="2"/>
        <v>131.32999999999998</v>
      </c>
      <c r="L9" s="26">
        <f t="shared" si="2"/>
        <v>27.9</v>
      </c>
      <c r="M9" s="26">
        <v>11.37</v>
      </c>
      <c r="N9" s="26">
        <f>SUM(N10:N15)</f>
        <v>116.04</v>
      </c>
      <c r="O9" s="26">
        <f aca="true" t="shared" si="3" ref="O9:O23">G9+J9+M9-N9</f>
        <v>1658.09</v>
      </c>
      <c r="P9" s="49"/>
      <c r="Q9" s="8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</row>
    <row r="10" spans="1:17" s="1" customFormat="1" ht="16.5" customHeight="1">
      <c r="A10" s="33">
        <v>1</v>
      </c>
      <c r="B10" s="34" t="s">
        <v>25</v>
      </c>
      <c r="C10" s="34">
        <v>0.02</v>
      </c>
      <c r="D10" s="35">
        <v>0</v>
      </c>
      <c r="E10" s="36">
        <v>36</v>
      </c>
      <c r="F10" s="37">
        <v>10.9</v>
      </c>
      <c r="G10" s="34">
        <f>ROUND(C10*E10*0.97,2)</f>
        <v>0.7</v>
      </c>
      <c r="H10" s="34">
        <f>ROUND(G10*0.8/0.97,2)</f>
        <v>0.58</v>
      </c>
      <c r="I10" s="34">
        <f>G10-H10</f>
        <v>0.12</v>
      </c>
      <c r="J10" s="34">
        <f aca="true" t="shared" si="4" ref="J10:J15">ROUND(D10*F10*0.97,2)</f>
        <v>0</v>
      </c>
      <c r="K10" s="34">
        <f aca="true" t="shared" si="5" ref="K10:K15">ROUND(J10*0.8/0.97,2)</f>
        <v>0</v>
      </c>
      <c r="L10" s="34">
        <f aca="true" t="shared" si="6" ref="L10:L15">J10-K10</f>
        <v>0</v>
      </c>
      <c r="M10" s="34"/>
      <c r="N10" s="34">
        <v>0</v>
      </c>
      <c r="O10" s="34">
        <f t="shared" si="3"/>
        <v>0.7</v>
      </c>
      <c r="P10" s="49"/>
      <c r="Q10" s="8"/>
    </row>
    <row r="11" spans="1:17" s="1" customFormat="1" ht="16.5" customHeight="1">
      <c r="A11" s="33">
        <v>2</v>
      </c>
      <c r="B11" s="34" t="s">
        <v>26</v>
      </c>
      <c r="C11" s="34">
        <v>5.86</v>
      </c>
      <c r="D11" s="38">
        <v>0.54</v>
      </c>
      <c r="E11" s="36">
        <v>36</v>
      </c>
      <c r="F11" s="37">
        <v>10.9</v>
      </c>
      <c r="G11" s="34">
        <f>ROUND(C11*E11*0.97,2)</f>
        <v>204.63</v>
      </c>
      <c r="H11" s="34">
        <f>ROUND(G11*0.8/0.97,2)</f>
        <v>168.77</v>
      </c>
      <c r="I11" s="34">
        <f>G11-H11</f>
        <v>35.859999999999985</v>
      </c>
      <c r="J11" s="34">
        <f t="shared" si="4"/>
        <v>5.71</v>
      </c>
      <c r="K11" s="34">
        <f t="shared" si="5"/>
        <v>4.71</v>
      </c>
      <c r="L11" s="34">
        <f t="shared" si="6"/>
        <v>1</v>
      </c>
      <c r="M11" s="34"/>
      <c r="N11" s="34">
        <v>0</v>
      </c>
      <c r="O11" s="34">
        <f t="shared" si="3"/>
        <v>210.34</v>
      </c>
      <c r="P11" s="49"/>
      <c r="Q11" s="8"/>
    </row>
    <row r="12" spans="1:17" s="1" customFormat="1" ht="16.5" customHeight="1">
      <c r="A12" s="33">
        <v>3</v>
      </c>
      <c r="B12" s="34" t="s">
        <v>27</v>
      </c>
      <c r="C12" s="34">
        <v>1.76</v>
      </c>
      <c r="D12" s="38">
        <v>0</v>
      </c>
      <c r="E12" s="36">
        <v>36</v>
      </c>
      <c r="F12" s="37">
        <v>10.9</v>
      </c>
      <c r="G12" s="34">
        <f aca="true" t="shared" si="7" ref="G12:G24">ROUND(C12*E12*0.97,2)</f>
        <v>61.46</v>
      </c>
      <c r="H12" s="34">
        <f aca="true" t="shared" si="8" ref="H12:H24">ROUND(G12*0.8/0.97,2)</f>
        <v>50.69</v>
      </c>
      <c r="I12" s="34">
        <f aca="true" t="shared" si="9" ref="I12:I24">G12-H12</f>
        <v>10.770000000000003</v>
      </c>
      <c r="J12" s="34">
        <f t="shared" si="4"/>
        <v>0</v>
      </c>
      <c r="K12" s="34">
        <f t="shared" si="5"/>
        <v>0</v>
      </c>
      <c r="L12" s="34">
        <f t="shared" si="6"/>
        <v>0</v>
      </c>
      <c r="M12" s="34"/>
      <c r="N12" s="34">
        <v>0</v>
      </c>
      <c r="O12" s="34">
        <f t="shared" si="3"/>
        <v>61.46</v>
      </c>
      <c r="P12" s="49"/>
      <c r="Q12" s="8"/>
    </row>
    <row r="13" spans="1:17" s="1" customFormat="1" ht="16.5" customHeight="1">
      <c r="A13" s="33">
        <v>4</v>
      </c>
      <c r="B13" s="34" t="s">
        <v>28</v>
      </c>
      <c r="C13" s="34">
        <v>2.67</v>
      </c>
      <c r="D13" s="38">
        <v>0</v>
      </c>
      <c r="E13" s="36">
        <v>36</v>
      </c>
      <c r="F13" s="37">
        <v>10.9</v>
      </c>
      <c r="G13" s="34">
        <f t="shared" si="7"/>
        <v>93.24</v>
      </c>
      <c r="H13" s="34">
        <f t="shared" si="8"/>
        <v>76.9</v>
      </c>
      <c r="I13" s="34">
        <f t="shared" si="9"/>
        <v>16.33999999999999</v>
      </c>
      <c r="J13" s="34">
        <f t="shared" si="4"/>
        <v>0</v>
      </c>
      <c r="K13" s="34">
        <f t="shared" si="5"/>
        <v>0</v>
      </c>
      <c r="L13" s="34">
        <f t="shared" si="6"/>
        <v>0</v>
      </c>
      <c r="M13" s="34"/>
      <c r="N13" s="34">
        <v>1.8</v>
      </c>
      <c r="O13" s="34">
        <f t="shared" si="3"/>
        <v>91.44</v>
      </c>
      <c r="P13" s="49"/>
      <c r="Q13" s="8"/>
    </row>
    <row r="14" spans="1:17" s="1" customFormat="1" ht="16.5" customHeight="1">
      <c r="A14" s="33">
        <v>5</v>
      </c>
      <c r="B14" s="34" t="s">
        <v>29</v>
      </c>
      <c r="C14" s="34">
        <v>16.12</v>
      </c>
      <c r="D14" s="38">
        <v>6.51</v>
      </c>
      <c r="E14" s="36">
        <v>36</v>
      </c>
      <c r="F14" s="37">
        <v>10.9</v>
      </c>
      <c r="G14" s="34">
        <f t="shared" si="7"/>
        <v>562.91</v>
      </c>
      <c r="H14" s="34">
        <f t="shared" si="8"/>
        <v>464.26</v>
      </c>
      <c r="I14" s="34">
        <f t="shared" si="9"/>
        <v>98.64999999999998</v>
      </c>
      <c r="J14" s="34">
        <f t="shared" si="4"/>
        <v>68.83</v>
      </c>
      <c r="K14" s="34">
        <f t="shared" si="5"/>
        <v>56.77</v>
      </c>
      <c r="L14" s="34">
        <f t="shared" si="6"/>
        <v>12.059999999999995</v>
      </c>
      <c r="M14" s="34"/>
      <c r="N14" s="34">
        <v>15.68</v>
      </c>
      <c r="O14" s="34">
        <f t="shared" si="3"/>
        <v>616.0600000000001</v>
      </c>
      <c r="P14" s="49"/>
      <c r="Q14" s="8"/>
    </row>
    <row r="15" spans="1:17" s="2" customFormat="1" ht="16.5" customHeight="1">
      <c r="A15" s="33">
        <v>6</v>
      </c>
      <c r="B15" s="34" t="s">
        <v>30</v>
      </c>
      <c r="C15" s="34">
        <v>19.49</v>
      </c>
      <c r="D15" s="38">
        <v>8.01</v>
      </c>
      <c r="E15" s="36">
        <v>36</v>
      </c>
      <c r="F15" s="37">
        <v>10.9</v>
      </c>
      <c r="G15" s="34">
        <f t="shared" si="7"/>
        <v>680.59</v>
      </c>
      <c r="H15" s="34">
        <f t="shared" si="8"/>
        <v>561.31</v>
      </c>
      <c r="I15" s="34">
        <f t="shared" si="9"/>
        <v>119.28000000000009</v>
      </c>
      <c r="J15" s="34">
        <f t="shared" si="4"/>
        <v>84.69</v>
      </c>
      <c r="K15" s="34">
        <f t="shared" si="5"/>
        <v>69.85</v>
      </c>
      <c r="L15" s="34">
        <f t="shared" si="6"/>
        <v>14.840000000000003</v>
      </c>
      <c r="M15" s="34"/>
      <c r="N15" s="34">
        <v>98.56</v>
      </c>
      <c r="O15" s="34">
        <f t="shared" si="3"/>
        <v>666.72</v>
      </c>
      <c r="P15" s="49"/>
      <c r="Q15" s="8"/>
    </row>
    <row r="16" spans="1:247" s="1" customFormat="1" ht="16.5" customHeight="1">
      <c r="A16" s="29" t="s">
        <v>31</v>
      </c>
      <c r="B16" s="32" t="s">
        <v>32</v>
      </c>
      <c r="C16" s="26">
        <f>SUM(C17:C24)</f>
        <v>518.1600000000001</v>
      </c>
      <c r="D16" s="31">
        <f>SUM(D17:D24)</f>
        <v>322.33000000000004</v>
      </c>
      <c r="E16" s="27">
        <v>36</v>
      </c>
      <c r="F16" s="28">
        <v>10.9</v>
      </c>
      <c r="G16" s="26">
        <f aca="true" t="shared" si="10" ref="G16:L16">SUM(G17:G24)</f>
        <v>18094.15</v>
      </c>
      <c r="H16" s="26">
        <f t="shared" si="10"/>
        <v>14923.029999999999</v>
      </c>
      <c r="I16" s="26">
        <f t="shared" si="10"/>
        <v>3171.1199999999994</v>
      </c>
      <c r="J16" s="26">
        <f t="shared" si="10"/>
        <v>3408.0099999999998</v>
      </c>
      <c r="K16" s="26">
        <f t="shared" si="10"/>
        <v>2810.7400000000002</v>
      </c>
      <c r="L16" s="26">
        <f t="shared" si="10"/>
        <v>597.27</v>
      </c>
      <c r="M16" s="26">
        <v>203.15</v>
      </c>
      <c r="N16" s="26">
        <f>SUM(N17:N24)</f>
        <v>3041.26</v>
      </c>
      <c r="O16" s="26">
        <f t="shared" si="3"/>
        <v>18664.050000000003</v>
      </c>
      <c r="P16" s="49"/>
      <c r="Q16" s="8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</row>
    <row r="17" spans="1:17" s="1" customFormat="1" ht="16.5" customHeight="1">
      <c r="A17" s="33">
        <v>1</v>
      </c>
      <c r="B17" s="34" t="s">
        <v>33</v>
      </c>
      <c r="C17" s="34">
        <v>16.4</v>
      </c>
      <c r="D17" s="38">
        <v>8.77</v>
      </c>
      <c r="E17" s="36">
        <v>36</v>
      </c>
      <c r="F17" s="37">
        <v>10.9</v>
      </c>
      <c r="G17" s="34">
        <f t="shared" si="7"/>
        <v>572.69</v>
      </c>
      <c r="H17" s="34">
        <f t="shared" si="8"/>
        <v>472.32</v>
      </c>
      <c r="I17" s="34">
        <f t="shared" si="9"/>
        <v>100.37000000000006</v>
      </c>
      <c r="J17" s="34">
        <f aca="true" t="shared" si="11" ref="J17:J23">ROUND(D17*F17*0.97,2)</f>
        <v>92.73</v>
      </c>
      <c r="K17" s="34">
        <f aca="true" t="shared" si="12" ref="K17:K23">ROUND(J17*0.8/0.97,2)</f>
        <v>76.48</v>
      </c>
      <c r="L17" s="34">
        <f aca="true" t="shared" si="13" ref="L17:L23">J17-K17</f>
        <v>16.25</v>
      </c>
      <c r="M17" s="34"/>
      <c r="N17" s="34">
        <v>105.36</v>
      </c>
      <c r="O17" s="34">
        <f t="shared" si="3"/>
        <v>560.0600000000001</v>
      </c>
      <c r="P17" s="49"/>
      <c r="Q17" s="8"/>
    </row>
    <row r="18" spans="1:17" s="1" customFormat="1" ht="16.5" customHeight="1">
      <c r="A18" s="33">
        <v>2</v>
      </c>
      <c r="B18" s="34" t="s">
        <v>34</v>
      </c>
      <c r="C18" s="34">
        <v>27.96</v>
      </c>
      <c r="D18" s="38">
        <v>14.62</v>
      </c>
      <c r="E18" s="36">
        <v>36</v>
      </c>
      <c r="F18" s="37">
        <v>10.9</v>
      </c>
      <c r="G18" s="34">
        <f t="shared" si="7"/>
        <v>976.36</v>
      </c>
      <c r="H18" s="34">
        <f t="shared" si="8"/>
        <v>805.25</v>
      </c>
      <c r="I18" s="34">
        <f t="shared" si="9"/>
        <v>171.11</v>
      </c>
      <c r="J18" s="34">
        <f t="shared" si="11"/>
        <v>154.58</v>
      </c>
      <c r="K18" s="34">
        <f t="shared" si="12"/>
        <v>127.49</v>
      </c>
      <c r="L18" s="34">
        <f t="shared" si="13"/>
        <v>27.090000000000018</v>
      </c>
      <c r="M18" s="34"/>
      <c r="N18" s="34">
        <v>40.76</v>
      </c>
      <c r="O18" s="34">
        <f t="shared" si="3"/>
        <v>1090.18</v>
      </c>
      <c r="P18" s="49"/>
      <c r="Q18" s="8"/>
    </row>
    <row r="19" spans="1:17" s="1" customFormat="1" ht="15">
      <c r="A19" s="33">
        <v>3</v>
      </c>
      <c r="B19" s="34" t="s">
        <v>35</v>
      </c>
      <c r="C19" s="34">
        <v>96.62</v>
      </c>
      <c r="D19" s="38">
        <v>58.76</v>
      </c>
      <c r="E19" s="36">
        <v>36</v>
      </c>
      <c r="F19" s="37">
        <v>10.9</v>
      </c>
      <c r="G19" s="34">
        <f t="shared" si="7"/>
        <v>3373.97</v>
      </c>
      <c r="H19" s="34">
        <f t="shared" si="8"/>
        <v>2782.66</v>
      </c>
      <c r="I19" s="34">
        <f t="shared" si="9"/>
        <v>591.31</v>
      </c>
      <c r="J19" s="34">
        <f t="shared" si="11"/>
        <v>621.27</v>
      </c>
      <c r="K19" s="34">
        <f t="shared" si="12"/>
        <v>512.39</v>
      </c>
      <c r="L19" s="34">
        <f t="shared" si="13"/>
        <v>108.88</v>
      </c>
      <c r="M19" s="34"/>
      <c r="N19" s="34">
        <v>343.86</v>
      </c>
      <c r="O19" s="34">
        <f t="shared" si="3"/>
        <v>3651.3799999999997</v>
      </c>
      <c r="P19" s="49"/>
      <c r="Q19" s="8"/>
    </row>
    <row r="20" spans="1:17" s="1" customFormat="1" ht="15">
      <c r="A20" s="33">
        <v>4</v>
      </c>
      <c r="B20" s="34" t="s">
        <v>36</v>
      </c>
      <c r="C20" s="34">
        <v>112.18</v>
      </c>
      <c r="D20" s="34">
        <v>82.58</v>
      </c>
      <c r="E20" s="36">
        <v>36</v>
      </c>
      <c r="F20" s="37">
        <v>10.9</v>
      </c>
      <c r="G20" s="34">
        <f t="shared" si="7"/>
        <v>3917.33</v>
      </c>
      <c r="H20" s="34">
        <f t="shared" si="8"/>
        <v>3230.79</v>
      </c>
      <c r="I20" s="34">
        <f t="shared" si="9"/>
        <v>686.54</v>
      </c>
      <c r="J20" s="34">
        <f t="shared" si="11"/>
        <v>873.12</v>
      </c>
      <c r="K20" s="34">
        <f t="shared" si="12"/>
        <v>720.1</v>
      </c>
      <c r="L20" s="34">
        <f t="shared" si="13"/>
        <v>153.01999999999998</v>
      </c>
      <c r="M20" s="34"/>
      <c r="N20" s="34">
        <v>342.32</v>
      </c>
      <c r="O20" s="34">
        <f t="shared" si="3"/>
        <v>4448.13</v>
      </c>
      <c r="P20" s="49"/>
      <c r="Q20" s="8"/>
    </row>
    <row r="21" spans="1:17" s="1" customFormat="1" ht="16.5" customHeight="1">
      <c r="A21" s="33">
        <v>5</v>
      </c>
      <c r="B21" s="34" t="s">
        <v>37</v>
      </c>
      <c r="C21" s="34">
        <v>90.99</v>
      </c>
      <c r="D21" s="34">
        <v>71.9</v>
      </c>
      <c r="E21" s="36">
        <v>36</v>
      </c>
      <c r="F21" s="37">
        <v>10.9</v>
      </c>
      <c r="G21" s="34">
        <f t="shared" si="7"/>
        <v>3177.37</v>
      </c>
      <c r="H21" s="34">
        <f t="shared" si="8"/>
        <v>2620.51</v>
      </c>
      <c r="I21" s="34">
        <f t="shared" si="9"/>
        <v>556.8599999999997</v>
      </c>
      <c r="J21" s="34">
        <f t="shared" si="11"/>
        <v>760.2</v>
      </c>
      <c r="K21" s="34">
        <f t="shared" si="12"/>
        <v>626.97</v>
      </c>
      <c r="L21" s="34">
        <f t="shared" si="13"/>
        <v>133.23000000000002</v>
      </c>
      <c r="M21" s="34"/>
      <c r="N21" s="34">
        <v>702.5</v>
      </c>
      <c r="O21" s="34">
        <f t="shared" si="3"/>
        <v>3235.0699999999997</v>
      </c>
      <c r="P21" s="49"/>
      <c r="Q21" s="8"/>
    </row>
    <row r="22" spans="1:17" s="1" customFormat="1" ht="16.5" customHeight="1">
      <c r="A22" s="33">
        <v>6</v>
      </c>
      <c r="B22" s="34" t="s">
        <v>38</v>
      </c>
      <c r="C22" s="34">
        <v>162.28</v>
      </c>
      <c r="D22" s="38">
        <v>76.17</v>
      </c>
      <c r="E22" s="36">
        <v>36</v>
      </c>
      <c r="F22" s="37">
        <v>10.9</v>
      </c>
      <c r="G22" s="34">
        <f t="shared" si="7"/>
        <v>5666.82</v>
      </c>
      <c r="H22" s="34">
        <f t="shared" si="8"/>
        <v>4673.67</v>
      </c>
      <c r="I22" s="34">
        <f t="shared" si="9"/>
        <v>993.1499999999996</v>
      </c>
      <c r="J22" s="34">
        <f t="shared" si="11"/>
        <v>805.35</v>
      </c>
      <c r="K22" s="34">
        <f t="shared" si="12"/>
        <v>664.21</v>
      </c>
      <c r="L22" s="34">
        <f t="shared" si="13"/>
        <v>141.14</v>
      </c>
      <c r="M22" s="34"/>
      <c r="N22" s="34">
        <v>1454.38</v>
      </c>
      <c r="O22" s="34">
        <f t="shared" si="3"/>
        <v>5017.79</v>
      </c>
      <c r="P22" s="49"/>
      <c r="Q22" s="8"/>
    </row>
    <row r="23" spans="1:17" s="1" customFormat="1" ht="30">
      <c r="A23" s="33">
        <v>7</v>
      </c>
      <c r="B23" s="34" t="s">
        <v>39</v>
      </c>
      <c r="C23" s="34">
        <v>1.36</v>
      </c>
      <c r="D23" s="38">
        <v>1.36</v>
      </c>
      <c r="E23" s="36">
        <v>36</v>
      </c>
      <c r="F23" s="37">
        <v>10.9</v>
      </c>
      <c r="G23" s="34">
        <f t="shared" si="7"/>
        <v>47.49</v>
      </c>
      <c r="H23" s="34">
        <f t="shared" si="8"/>
        <v>39.17</v>
      </c>
      <c r="I23" s="34">
        <f t="shared" si="9"/>
        <v>8.32</v>
      </c>
      <c r="J23" s="34">
        <f t="shared" si="11"/>
        <v>14.38</v>
      </c>
      <c r="K23" s="34">
        <f t="shared" si="12"/>
        <v>11.86</v>
      </c>
      <c r="L23" s="34">
        <f t="shared" si="13"/>
        <v>2.5200000000000014</v>
      </c>
      <c r="M23" s="34"/>
      <c r="N23" s="34">
        <v>0</v>
      </c>
      <c r="O23" s="34">
        <f t="shared" si="3"/>
        <v>61.870000000000005</v>
      </c>
      <c r="P23" s="50"/>
      <c r="Q23" s="8"/>
    </row>
    <row r="24" spans="1:17" s="1" customFormat="1" ht="16.5" customHeight="1">
      <c r="A24" s="33">
        <v>8</v>
      </c>
      <c r="B24" s="34" t="s">
        <v>40</v>
      </c>
      <c r="C24" s="34">
        <v>10.37</v>
      </c>
      <c r="D24" s="38">
        <v>8.17</v>
      </c>
      <c r="E24" s="36">
        <v>36</v>
      </c>
      <c r="F24" s="37">
        <v>10.9</v>
      </c>
      <c r="G24" s="34">
        <f t="shared" si="7"/>
        <v>362.12</v>
      </c>
      <c r="H24" s="34">
        <f t="shared" si="8"/>
        <v>298.66</v>
      </c>
      <c r="I24" s="34">
        <f t="shared" si="9"/>
        <v>63.45999999999998</v>
      </c>
      <c r="J24" s="34">
        <f aca="true" t="shared" si="14" ref="J24:J45">ROUND(D24*F24*0.97,2)</f>
        <v>86.38</v>
      </c>
      <c r="K24" s="34">
        <f aca="true" t="shared" si="15" ref="K24:K45">ROUND(J24*0.8/0.97,2)</f>
        <v>71.24</v>
      </c>
      <c r="L24" s="34">
        <f aca="true" t="shared" si="16" ref="L24:L45">J24-K24</f>
        <v>15.14</v>
      </c>
      <c r="M24" s="34"/>
      <c r="N24" s="34">
        <v>52.08</v>
      </c>
      <c r="O24" s="34">
        <f aca="true" t="shared" si="17" ref="O24:O50">G24+J24+M24-N24</f>
        <v>396.42</v>
      </c>
      <c r="P24" s="49"/>
      <c r="Q24" s="8"/>
    </row>
    <row r="25" spans="1:247" s="1" customFormat="1" ht="16.5" customHeight="1">
      <c r="A25" s="29" t="s">
        <v>41</v>
      </c>
      <c r="B25" s="32" t="s">
        <v>42</v>
      </c>
      <c r="C25" s="26">
        <f>SUM(C26:C31)</f>
        <v>486.53000000000003</v>
      </c>
      <c r="D25" s="31">
        <f>SUM(D26:D31)</f>
        <v>273.73999999999995</v>
      </c>
      <c r="E25" s="27">
        <v>36</v>
      </c>
      <c r="F25" s="28">
        <v>10.9</v>
      </c>
      <c r="G25" s="26">
        <f aca="true" t="shared" si="18" ref="G25:L25">SUM(G26:G31)</f>
        <v>16989.63</v>
      </c>
      <c r="H25" s="26">
        <f t="shared" si="18"/>
        <v>14012.050000000001</v>
      </c>
      <c r="I25" s="26">
        <f t="shared" si="18"/>
        <v>2977.5800000000004</v>
      </c>
      <c r="J25" s="26">
        <f t="shared" si="18"/>
        <v>2894.27</v>
      </c>
      <c r="K25" s="26">
        <f t="shared" si="18"/>
        <v>2387.0299999999997</v>
      </c>
      <c r="L25" s="26">
        <f t="shared" si="18"/>
        <v>507.24000000000007</v>
      </c>
      <c r="M25" s="26">
        <v>215.71</v>
      </c>
      <c r="N25" s="26">
        <f>SUM(N26:N31)</f>
        <v>3035.72</v>
      </c>
      <c r="O25" s="26">
        <f t="shared" si="17"/>
        <v>17063.89</v>
      </c>
      <c r="P25" s="49"/>
      <c r="Q25" s="8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</row>
    <row r="26" spans="1:17" s="1" customFormat="1" ht="16.5" customHeight="1">
      <c r="A26" s="33">
        <v>1</v>
      </c>
      <c r="B26" s="34" t="s">
        <v>43</v>
      </c>
      <c r="C26" s="34">
        <v>12.72</v>
      </c>
      <c r="D26" s="38">
        <v>10.94</v>
      </c>
      <c r="E26" s="36">
        <v>36</v>
      </c>
      <c r="F26" s="37">
        <v>10.9</v>
      </c>
      <c r="G26" s="34">
        <f aca="true" t="shared" si="19" ref="G26:G31">ROUND(C26*E26*0.97,2)</f>
        <v>444.18</v>
      </c>
      <c r="H26" s="34">
        <f aca="true" t="shared" si="20" ref="H26:H31">ROUND(G26*0.8/0.97,2)</f>
        <v>366.33</v>
      </c>
      <c r="I26" s="34">
        <f aca="true" t="shared" si="21" ref="I26:I31">G26-H26</f>
        <v>77.85000000000002</v>
      </c>
      <c r="J26" s="34">
        <f t="shared" si="14"/>
        <v>115.67</v>
      </c>
      <c r="K26" s="34">
        <f t="shared" si="15"/>
        <v>95.4</v>
      </c>
      <c r="L26" s="34">
        <f t="shared" si="16"/>
        <v>20.269999999999996</v>
      </c>
      <c r="M26" s="34"/>
      <c r="N26" s="34">
        <v>178.08</v>
      </c>
      <c r="O26" s="34">
        <f t="shared" si="17"/>
        <v>381.77</v>
      </c>
      <c r="P26" s="49"/>
      <c r="Q26" s="8"/>
    </row>
    <row r="27" spans="1:17" s="1" customFormat="1" ht="16.5" customHeight="1">
      <c r="A27" s="33">
        <v>2</v>
      </c>
      <c r="B27" s="34" t="s">
        <v>44</v>
      </c>
      <c r="C27" s="34">
        <v>143.38</v>
      </c>
      <c r="D27" s="38">
        <v>143.38</v>
      </c>
      <c r="E27" s="36">
        <v>36</v>
      </c>
      <c r="F27" s="37">
        <v>10.9</v>
      </c>
      <c r="G27" s="34">
        <f t="shared" si="19"/>
        <v>5006.83</v>
      </c>
      <c r="H27" s="34">
        <f t="shared" si="20"/>
        <v>4129.34</v>
      </c>
      <c r="I27" s="34">
        <f t="shared" si="21"/>
        <v>877.4899999999998</v>
      </c>
      <c r="J27" s="34">
        <f t="shared" si="14"/>
        <v>1515.96</v>
      </c>
      <c r="K27" s="34">
        <f t="shared" si="15"/>
        <v>1250.28</v>
      </c>
      <c r="L27" s="34">
        <f t="shared" si="16"/>
        <v>265.68000000000006</v>
      </c>
      <c r="M27" s="34"/>
      <c r="N27" s="34">
        <v>1230.4</v>
      </c>
      <c r="O27" s="34">
        <f t="shared" si="17"/>
        <v>5292.389999999999</v>
      </c>
      <c r="P27" s="49"/>
      <c r="Q27" s="8"/>
    </row>
    <row r="28" spans="1:17" s="1" customFormat="1" ht="16.5" customHeight="1">
      <c r="A28" s="33">
        <v>3</v>
      </c>
      <c r="B28" s="34" t="s">
        <v>45</v>
      </c>
      <c r="C28" s="34">
        <v>143</v>
      </c>
      <c r="D28" s="38">
        <v>51.72</v>
      </c>
      <c r="E28" s="36">
        <v>36</v>
      </c>
      <c r="F28" s="37">
        <v>10.9</v>
      </c>
      <c r="G28" s="34">
        <f t="shared" si="19"/>
        <v>4993.56</v>
      </c>
      <c r="H28" s="34">
        <f t="shared" si="20"/>
        <v>4118.4</v>
      </c>
      <c r="I28" s="34">
        <f t="shared" si="21"/>
        <v>875.1600000000008</v>
      </c>
      <c r="J28" s="34">
        <f t="shared" si="14"/>
        <v>546.84</v>
      </c>
      <c r="K28" s="34">
        <f t="shared" si="15"/>
        <v>451</v>
      </c>
      <c r="L28" s="34">
        <f t="shared" si="16"/>
        <v>95.84000000000003</v>
      </c>
      <c r="M28" s="34"/>
      <c r="N28" s="34">
        <v>651.04</v>
      </c>
      <c r="O28" s="34">
        <f t="shared" si="17"/>
        <v>4889.360000000001</v>
      </c>
      <c r="P28" s="49"/>
      <c r="Q28" s="8"/>
    </row>
    <row r="29" spans="1:17" s="1" customFormat="1" ht="16.5" customHeight="1">
      <c r="A29" s="33">
        <v>4</v>
      </c>
      <c r="B29" s="34" t="s">
        <v>46</v>
      </c>
      <c r="C29" s="34">
        <v>150.13</v>
      </c>
      <c r="D29" s="34">
        <v>53.5</v>
      </c>
      <c r="E29" s="36">
        <v>36</v>
      </c>
      <c r="F29" s="37">
        <v>10.9</v>
      </c>
      <c r="G29" s="34">
        <f t="shared" si="19"/>
        <v>5242.54</v>
      </c>
      <c r="H29" s="34">
        <f t="shared" si="20"/>
        <v>4323.74</v>
      </c>
      <c r="I29" s="34">
        <f t="shared" si="21"/>
        <v>918.8000000000002</v>
      </c>
      <c r="J29" s="34">
        <f t="shared" si="14"/>
        <v>565.66</v>
      </c>
      <c r="K29" s="34">
        <f t="shared" si="15"/>
        <v>466.52</v>
      </c>
      <c r="L29" s="34">
        <f t="shared" si="16"/>
        <v>99.13999999999999</v>
      </c>
      <c r="M29" s="34"/>
      <c r="N29" s="34">
        <v>884</v>
      </c>
      <c r="O29" s="34">
        <f t="shared" si="17"/>
        <v>4924.2</v>
      </c>
      <c r="P29" s="49"/>
      <c r="Q29" s="8"/>
    </row>
    <row r="30" spans="1:17" s="3" customFormat="1" ht="16.5" customHeight="1">
      <c r="A30" s="33">
        <v>5</v>
      </c>
      <c r="B30" s="34" t="s">
        <v>47</v>
      </c>
      <c r="C30" s="34">
        <v>10.8</v>
      </c>
      <c r="D30" s="34">
        <v>0.4</v>
      </c>
      <c r="E30" s="36">
        <v>36</v>
      </c>
      <c r="F30" s="37">
        <v>10.9</v>
      </c>
      <c r="G30" s="34">
        <f t="shared" si="19"/>
        <v>377.14</v>
      </c>
      <c r="H30" s="34">
        <f t="shared" si="20"/>
        <v>311.04</v>
      </c>
      <c r="I30" s="34">
        <f t="shared" si="21"/>
        <v>66.09999999999997</v>
      </c>
      <c r="J30" s="34">
        <f t="shared" si="14"/>
        <v>4.23</v>
      </c>
      <c r="K30" s="34">
        <f t="shared" si="15"/>
        <v>3.49</v>
      </c>
      <c r="L30" s="34">
        <f t="shared" si="16"/>
        <v>0.7400000000000002</v>
      </c>
      <c r="M30" s="34"/>
      <c r="N30" s="34">
        <v>83.2</v>
      </c>
      <c r="O30" s="34">
        <f t="shared" si="17"/>
        <v>298.17</v>
      </c>
      <c r="P30" s="49"/>
      <c r="Q30" s="8"/>
    </row>
    <row r="31" spans="1:17" s="1" customFormat="1" ht="15" customHeight="1">
      <c r="A31" s="33">
        <v>6</v>
      </c>
      <c r="B31" s="34" t="s">
        <v>40</v>
      </c>
      <c r="C31" s="34">
        <v>26.5</v>
      </c>
      <c r="D31" s="34">
        <v>13.8</v>
      </c>
      <c r="E31" s="36">
        <v>36</v>
      </c>
      <c r="F31" s="37">
        <v>10.9</v>
      </c>
      <c r="G31" s="34">
        <f t="shared" si="19"/>
        <v>925.38</v>
      </c>
      <c r="H31" s="34">
        <f t="shared" si="20"/>
        <v>763.2</v>
      </c>
      <c r="I31" s="34">
        <f t="shared" si="21"/>
        <v>162.17999999999995</v>
      </c>
      <c r="J31" s="34">
        <f t="shared" si="14"/>
        <v>145.91</v>
      </c>
      <c r="K31" s="34">
        <f t="shared" si="15"/>
        <v>120.34</v>
      </c>
      <c r="L31" s="34">
        <f t="shared" si="16"/>
        <v>25.569999999999993</v>
      </c>
      <c r="M31" s="34"/>
      <c r="N31" s="34">
        <v>9</v>
      </c>
      <c r="O31" s="34">
        <f t="shared" si="17"/>
        <v>1062.29</v>
      </c>
      <c r="P31" s="49"/>
      <c r="Q31" s="8"/>
    </row>
    <row r="32" spans="1:247" s="1" customFormat="1" ht="16.5" customHeight="1">
      <c r="A32" s="29" t="s">
        <v>48</v>
      </c>
      <c r="B32" s="32" t="s">
        <v>49</v>
      </c>
      <c r="C32" s="26">
        <f>SUM(C33:C37)</f>
        <v>351.83</v>
      </c>
      <c r="D32" s="31">
        <f>SUM(D33:D37)</f>
        <v>144.39999999999998</v>
      </c>
      <c r="E32" s="27">
        <v>36</v>
      </c>
      <c r="F32" s="28">
        <v>10.9</v>
      </c>
      <c r="G32" s="26">
        <f aca="true" t="shared" si="22" ref="G32:L32">SUM(G33:G37)</f>
        <v>12285.92</v>
      </c>
      <c r="H32" s="26">
        <f t="shared" si="22"/>
        <v>10132.710000000001</v>
      </c>
      <c r="I32" s="26">
        <f t="shared" si="22"/>
        <v>2153.21</v>
      </c>
      <c r="J32" s="26">
        <f t="shared" si="22"/>
        <v>1526.74</v>
      </c>
      <c r="K32" s="26">
        <f t="shared" si="22"/>
        <v>1259.17</v>
      </c>
      <c r="L32" s="26">
        <f t="shared" si="22"/>
        <v>267.57000000000005</v>
      </c>
      <c r="M32" s="26">
        <v>216.56</v>
      </c>
      <c r="N32" s="26">
        <f>SUM(N33:N37)</f>
        <v>1265.68</v>
      </c>
      <c r="O32" s="26">
        <f t="shared" si="17"/>
        <v>12763.539999999999</v>
      </c>
      <c r="P32" s="49"/>
      <c r="Q32" s="8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</row>
    <row r="33" spans="1:17" s="1" customFormat="1" ht="16.5" customHeight="1">
      <c r="A33" s="33">
        <v>1</v>
      </c>
      <c r="B33" s="34" t="s">
        <v>50</v>
      </c>
      <c r="C33" s="34">
        <v>48.16</v>
      </c>
      <c r="D33" s="38">
        <v>22.63</v>
      </c>
      <c r="E33" s="36">
        <v>36</v>
      </c>
      <c r="F33" s="37">
        <v>10.9</v>
      </c>
      <c r="G33" s="34">
        <f aca="true" t="shared" si="23" ref="G33:G37">ROUND(C33*E33*0.97,2)</f>
        <v>1681.75</v>
      </c>
      <c r="H33" s="34">
        <f aca="true" t="shared" si="24" ref="H33:H37">ROUND(G33*0.8/0.97,2)</f>
        <v>1387.01</v>
      </c>
      <c r="I33" s="34">
        <f aca="true" t="shared" si="25" ref="I33:I37">G33-H33</f>
        <v>294.74</v>
      </c>
      <c r="J33" s="34">
        <f t="shared" si="14"/>
        <v>239.27</v>
      </c>
      <c r="K33" s="34">
        <f t="shared" si="15"/>
        <v>197.34</v>
      </c>
      <c r="L33" s="34">
        <f t="shared" si="16"/>
        <v>41.93000000000001</v>
      </c>
      <c r="M33" s="34"/>
      <c r="N33" s="34">
        <v>450.42</v>
      </c>
      <c r="O33" s="34">
        <f t="shared" si="17"/>
        <v>1470.6</v>
      </c>
      <c r="P33" s="49"/>
      <c r="Q33" s="8"/>
    </row>
    <row r="34" spans="1:17" s="1" customFormat="1" ht="16.5" customHeight="1">
      <c r="A34" s="33">
        <v>2</v>
      </c>
      <c r="B34" s="34" t="s">
        <v>51</v>
      </c>
      <c r="C34" s="34">
        <v>148.16</v>
      </c>
      <c r="D34" s="38">
        <v>38.12</v>
      </c>
      <c r="E34" s="36">
        <v>36</v>
      </c>
      <c r="F34" s="37">
        <v>10.9</v>
      </c>
      <c r="G34" s="34">
        <f t="shared" si="23"/>
        <v>5173.75</v>
      </c>
      <c r="H34" s="34">
        <f t="shared" si="24"/>
        <v>4267.01</v>
      </c>
      <c r="I34" s="34">
        <f t="shared" si="25"/>
        <v>906.7399999999998</v>
      </c>
      <c r="J34" s="34">
        <f t="shared" si="14"/>
        <v>403.04</v>
      </c>
      <c r="K34" s="34">
        <f t="shared" si="15"/>
        <v>332.4</v>
      </c>
      <c r="L34" s="34">
        <f t="shared" si="16"/>
        <v>70.64000000000004</v>
      </c>
      <c r="M34" s="34"/>
      <c r="N34" s="34">
        <v>448.66</v>
      </c>
      <c r="O34" s="34">
        <f t="shared" si="17"/>
        <v>5128.13</v>
      </c>
      <c r="P34" s="49"/>
      <c r="Q34" s="8"/>
    </row>
    <row r="35" spans="1:17" s="1" customFormat="1" ht="16.5" customHeight="1">
      <c r="A35" s="33">
        <v>3</v>
      </c>
      <c r="B35" s="34" t="s">
        <v>52</v>
      </c>
      <c r="C35" s="34">
        <v>56.29</v>
      </c>
      <c r="D35" s="38">
        <v>34.13</v>
      </c>
      <c r="E35" s="36">
        <v>36</v>
      </c>
      <c r="F35" s="37">
        <v>10.9</v>
      </c>
      <c r="G35" s="34">
        <f t="shared" si="23"/>
        <v>1965.65</v>
      </c>
      <c r="H35" s="34">
        <f t="shared" si="24"/>
        <v>1621.15</v>
      </c>
      <c r="I35" s="34">
        <f t="shared" si="25"/>
        <v>344.5</v>
      </c>
      <c r="J35" s="34">
        <f t="shared" si="14"/>
        <v>360.86</v>
      </c>
      <c r="K35" s="34">
        <f t="shared" si="15"/>
        <v>297.62</v>
      </c>
      <c r="L35" s="34">
        <f t="shared" si="16"/>
        <v>63.24000000000001</v>
      </c>
      <c r="M35" s="34"/>
      <c r="N35" s="34">
        <v>120.96</v>
      </c>
      <c r="O35" s="34">
        <f t="shared" si="17"/>
        <v>2205.55</v>
      </c>
      <c r="P35" s="49"/>
      <c r="Q35" s="8"/>
    </row>
    <row r="36" spans="1:17" s="1" customFormat="1" ht="16.5" customHeight="1">
      <c r="A36" s="33">
        <v>4</v>
      </c>
      <c r="B36" s="34" t="s">
        <v>53</v>
      </c>
      <c r="C36" s="34">
        <v>85.31</v>
      </c>
      <c r="D36" s="38">
        <v>42.38</v>
      </c>
      <c r="E36" s="36">
        <v>36</v>
      </c>
      <c r="F36" s="37">
        <v>10.9</v>
      </c>
      <c r="G36" s="34">
        <f t="shared" si="23"/>
        <v>2979.03</v>
      </c>
      <c r="H36" s="34">
        <f t="shared" si="24"/>
        <v>2456.93</v>
      </c>
      <c r="I36" s="34">
        <f t="shared" si="25"/>
        <v>522.1000000000004</v>
      </c>
      <c r="J36" s="34">
        <f t="shared" si="14"/>
        <v>448.08</v>
      </c>
      <c r="K36" s="34">
        <f t="shared" si="15"/>
        <v>369.55</v>
      </c>
      <c r="L36" s="34">
        <f t="shared" si="16"/>
        <v>78.52999999999997</v>
      </c>
      <c r="M36" s="34"/>
      <c r="N36" s="34">
        <v>245.64</v>
      </c>
      <c r="O36" s="34">
        <f t="shared" si="17"/>
        <v>3181.4700000000003</v>
      </c>
      <c r="P36" s="49"/>
      <c r="Q36" s="8"/>
    </row>
    <row r="37" spans="1:17" s="1" customFormat="1" ht="16.5" customHeight="1">
      <c r="A37" s="33">
        <v>5</v>
      </c>
      <c r="B37" s="34" t="s">
        <v>40</v>
      </c>
      <c r="C37" s="34">
        <v>13.91</v>
      </c>
      <c r="D37" s="38">
        <v>7.14</v>
      </c>
      <c r="E37" s="36">
        <v>36</v>
      </c>
      <c r="F37" s="37">
        <v>10.9</v>
      </c>
      <c r="G37" s="34">
        <f t="shared" si="23"/>
        <v>485.74</v>
      </c>
      <c r="H37" s="34">
        <f t="shared" si="24"/>
        <v>400.61</v>
      </c>
      <c r="I37" s="34">
        <f t="shared" si="25"/>
        <v>85.13</v>
      </c>
      <c r="J37" s="34">
        <f t="shared" si="14"/>
        <v>75.49</v>
      </c>
      <c r="K37" s="34">
        <f t="shared" si="15"/>
        <v>62.26</v>
      </c>
      <c r="L37" s="34">
        <f t="shared" si="16"/>
        <v>13.229999999999997</v>
      </c>
      <c r="M37" s="34"/>
      <c r="N37" s="34">
        <v>0</v>
      </c>
      <c r="O37" s="34">
        <f t="shared" si="17"/>
        <v>561.23</v>
      </c>
      <c r="P37" s="49"/>
      <c r="Q37" s="8"/>
    </row>
    <row r="38" spans="1:17" s="1" customFormat="1" ht="16.5" customHeight="1">
      <c r="A38" s="29" t="s">
        <v>54</v>
      </c>
      <c r="B38" s="32" t="s">
        <v>55</v>
      </c>
      <c r="C38" s="26">
        <f>SUM(C39:C45)</f>
        <v>380.3299999999999</v>
      </c>
      <c r="D38" s="31">
        <f>SUM(D39:D45)</f>
        <v>217.98</v>
      </c>
      <c r="E38" s="27">
        <v>36</v>
      </c>
      <c r="F38" s="28">
        <v>10.9</v>
      </c>
      <c r="G38" s="26">
        <f aca="true" t="shared" si="26" ref="G38:L38">SUM(G39:G45)</f>
        <v>13281.119999999999</v>
      </c>
      <c r="H38" s="26">
        <f t="shared" si="26"/>
        <v>10953.51</v>
      </c>
      <c r="I38" s="26">
        <f t="shared" si="26"/>
        <v>2327.6099999999997</v>
      </c>
      <c r="J38" s="26">
        <f t="shared" si="26"/>
        <v>2304.71</v>
      </c>
      <c r="K38" s="26">
        <f t="shared" si="26"/>
        <v>1900.79</v>
      </c>
      <c r="L38" s="26">
        <f t="shared" si="26"/>
        <v>403.92</v>
      </c>
      <c r="M38" s="26">
        <v>93.16</v>
      </c>
      <c r="N38" s="26">
        <f>SUM(N39:N45)</f>
        <v>1152.2</v>
      </c>
      <c r="O38" s="26">
        <f t="shared" si="17"/>
        <v>14526.789999999997</v>
      </c>
      <c r="P38" s="49"/>
      <c r="Q38" s="8"/>
    </row>
    <row r="39" spans="1:17" s="2" customFormat="1" ht="16.5" customHeight="1">
      <c r="A39" s="33">
        <v>1</v>
      </c>
      <c r="B39" s="34" t="s">
        <v>56</v>
      </c>
      <c r="C39" s="34">
        <v>31.2</v>
      </c>
      <c r="D39" s="38">
        <v>10.71</v>
      </c>
      <c r="E39" s="36">
        <v>36</v>
      </c>
      <c r="F39" s="37">
        <v>10.9</v>
      </c>
      <c r="G39" s="34">
        <f aca="true" t="shared" si="27" ref="G39:G45">ROUND(C39*E39*0.97,2)</f>
        <v>1089.5</v>
      </c>
      <c r="H39" s="34">
        <f aca="true" t="shared" si="28" ref="H39:H45">ROUND(G39*0.8/0.97,2)</f>
        <v>898.56</v>
      </c>
      <c r="I39" s="34">
        <f aca="true" t="shared" si="29" ref="I39:I45">G39-H39</f>
        <v>190.94000000000005</v>
      </c>
      <c r="J39" s="34">
        <f t="shared" si="14"/>
        <v>113.24</v>
      </c>
      <c r="K39" s="34">
        <f t="shared" si="15"/>
        <v>93.39</v>
      </c>
      <c r="L39" s="34">
        <f t="shared" si="16"/>
        <v>19.849999999999994</v>
      </c>
      <c r="M39" s="34"/>
      <c r="N39" s="34">
        <v>80.04</v>
      </c>
      <c r="O39" s="34">
        <f t="shared" si="17"/>
        <v>1122.7</v>
      </c>
      <c r="P39" s="49"/>
      <c r="Q39" s="8"/>
    </row>
    <row r="40" spans="1:17" s="1" customFormat="1" ht="16.5" customHeight="1">
      <c r="A40" s="33">
        <v>2</v>
      </c>
      <c r="B40" s="34" t="s">
        <v>57</v>
      </c>
      <c r="C40" s="34">
        <v>6.36</v>
      </c>
      <c r="D40" s="38">
        <v>1.61</v>
      </c>
      <c r="E40" s="36">
        <v>36</v>
      </c>
      <c r="F40" s="37">
        <v>10.9</v>
      </c>
      <c r="G40" s="34">
        <f t="shared" si="27"/>
        <v>222.09</v>
      </c>
      <c r="H40" s="34">
        <f t="shared" si="28"/>
        <v>183.17</v>
      </c>
      <c r="I40" s="34">
        <f t="shared" si="29"/>
        <v>38.920000000000016</v>
      </c>
      <c r="J40" s="34">
        <f t="shared" si="14"/>
        <v>17.02</v>
      </c>
      <c r="K40" s="34">
        <f t="shared" si="15"/>
        <v>14.04</v>
      </c>
      <c r="L40" s="34">
        <f t="shared" si="16"/>
        <v>2.9800000000000004</v>
      </c>
      <c r="M40" s="34"/>
      <c r="N40" s="34">
        <v>42.4</v>
      </c>
      <c r="O40" s="34">
        <f t="shared" si="17"/>
        <v>196.71</v>
      </c>
      <c r="P40" s="49"/>
      <c r="Q40" s="8"/>
    </row>
    <row r="41" spans="1:17" s="1" customFormat="1" ht="16.5" customHeight="1">
      <c r="A41" s="33">
        <v>3</v>
      </c>
      <c r="B41" s="34" t="s">
        <v>58</v>
      </c>
      <c r="C41" s="34">
        <v>11.32</v>
      </c>
      <c r="D41" s="38">
        <v>6.75</v>
      </c>
      <c r="E41" s="36">
        <v>36</v>
      </c>
      <c r="F41" s="37">
        <v>10.9</v>
      </c>
      <c r="G41" s="34">
        <f t="shared" si="27"/>
        <v>395.29</v>
      </c>
      <c r="H41" s="34">
        <f t="shared" si="28"/>
        <v>326.01</v>
      </c>
      <c r="I41" s="34">
        <f t="shared" si="29"/>
        <v>69.28000000000003</v>
      </c>
      <c r="J41" s="34">
        <f t="shared" si="14"/>
        <v>71.37</v>
      </c>
      <c r="K41" s="34">
        <f t="shared" si="15"/>
        <v>58.86</v>
      </c>
      <c r="L41" s="34">
        <f t="shared" si="16"/>
        <v>12.510000000000005</v>
      </c>
      <c r="M41" s="34"/>
      <c r="N41" s="34">
        <v>46.72</v>
      </c>
      <c r="O41" s="34">
        <f t="shared" si="17"/>
        <v>419.94000000000005</v>
      </c>
      <c r="P41" s="49"/>
      <c r="Q41" s="8"/>
    </row>
    <row r="42" spans="1:17" s="1" customFormat="1" ht="16.5" customHeight="1">
      <c r="A42" s="33">
        <v>4</v>
      </c>
      <c r="B42" s="34" t="s">
        <v>59</v>
      </c>
      <c r="C42" s="34">
        <v>162.26</v>
      </c>
      <c r="D42" s="38">
        <v>88.72</v>
      </c>
      <c r="E42" s="36">
        <v>36</v>
      </c>
      <c r="F42" s="37">
        <v>10.9</v>
      </c>
      <c r="G42" s="34">
        <f t="shared" si="27"/>
        <v>5666.12</v>
      </c>
      <c r="H42" s="34">
        <f t="shared" si="28"/>
        <v>4673.09</v>
      </c>
      <c r="I42" s="34">
        <f t="shared" si="29"/>
        <v>993.0299999999997</v>
      </c>
      <c r="J42" s="34">
        <f t="shared" si="14"/>
        <v>938.04</v>
      </c>
      <c r="K42" s="34">
        <f t="shared" si="15"/>
        <v>773.64</v>
      </c>
      <c r="L42" s="34">
        <f t="shared" si="16"/>
        <v>164.39999999999998</v>
      </c>
      <c r="M42" s="34"/>
      <c r="N42" s="34">
        <v>786.7</v>
      </c>
      <c r="O42" s="34">
        <f t="shared" si="17"/>
        <v>5817.46</v>
      </c>
      <c r="P42" s="49"/>
      <c r="Q42" s="8"/>
    </row>
    <row r="43" spans="1:17" s="1" customFormat="1" ht="16.5" customHeight="1">
      <c r="A43" s="33">
        <v>5</v>
      </c>
      <c r="B43" s="34" t="s">
        <v>60</v>
      </c>
      <c r="C43" s="34">
        <v>27.41</v>
      </c>
      <c r="D43" s="38">
        <v>20.66</v>
      </c>
      <c r="E43" s="36">
        <v>36</v>
      </c>
      <c r="F43" s="37">
        <v>10.9</v>
      </c>
      <c r="G43" s="34">
        <f t="shared" si="27"/>
        <v>957.16</v>
      </c>
      <c r="H43" s="34">
        <f t="shared" si="28"/>
        <v>789.41</v>
      </c>
      <c r="I43" s="34">
        <f t="shared" si="29"/>
        <v>167.75</v>
      </c>
      <c r="J43" s="34">
        <f t="shared" si="14"/>
        <v>218.44</v>
      </c>
      <c r="K43" s="34">
        <f t="shared" si="15"/>
        <v>180.16</v>
      </c>
      <c r="L43" s="34">
        <f t="shared" si="16"/>
        <v>38.28</v>
      </c>
      <c r="M43" s="34"/>
      <c r="N43" s="34">
        <v>0</v>
      </c>
      <c r="O43" s="34">
        <f t="shared" si="17"/>
        <v>1175.6</v>
      </c>
      <c r="P43" s="49"/>
      <c r="Q43" s="8"/>
    </row>
    <row r="44" spans="1:17" s="1" customFormat="1" ht="16.5" customHeight="1">
      <c r="A44" s="33">
        <v>6</v>
      </c>
      <c r="B44" s="34" t="s">
        <v>61</v>
      </c>
      <c r="C44" s="34">
        <v>90.75</v>
      </c>
      <c r="D44" s="38">
        <v>44.54</v>
      </c>
      <c r="E44" s="36">
        <v>36</v>
      </c>
      <c r="F44" s="37">
        <v>10.9</v>
      </c>
      <c r="G44" s="34">
        <f t="shared" si="27"/>
        <v>3168.99</v>
      </c>
      <c r="H44" s="34">
        <f t="shared" si="28"/>
        <v>2613.6</v>
      </c>
      <c r="I44" s="34">
        <f t="shared" si="29"/>
        <v>555.3899999999999</v>
      </c>
      <c r="J44" s="34">
        <f t="shared" si="14"/>
        <v>470.92</v>
      </c>
      <c r="K44" s="34">
        <f t="shared" si="15"/>
        <v>388.39</v>
      </c>
      <c r="L44" s="34">
        <f t="shared" si="16"/>
        <v>82.53000000000003</v>
      </c>
      <c r="M44" s="34"/>
      <c r="N44" s="34">
        <v>11.84</v>
      </c>
      <c r="O44" s="34">
        <f t="shared" si="17"/>
        <v>3628.0699999999997</v>
      </c>
      <c r="P44" s="49"/>
      <c r="Q44" s="8"/>
    </row>
    <row r="45" spans="1:17" s="1" customFormat="1" ht="16.5" customHeight="1">
      <c r="A45" s="33">
        <v>7</v>
      </c>
      <c r="B45" s="34" t="s">
        <v>40</v>
      </c>
      <c r="C45" s="34">
        <v>51.03</v>
      </c>
      <c r="D45" s="38">
        <v>44.99</v>
      </c>
      <c r="E45" s="36">
        <v>36</v>
      </c>
      <c r="F45" s="37">
        <v>10.9</v>
      </c>
      <c r="G45" s="34">
        <f t="shared" si="27"/>
        <v>1781.97</v>
      </c>
      <c r="H45" s="34">
        <f t="shared" si="28"/>
        <v>1469.67</v>
      </c>
      <c r="I45" s="34">
        <f t="shared" si="29"/>
        <v>312.29999999999995</v>
      </c>
      <c r="J45" s="34">
        <f t="shared" si="14"/>
        <v>475.68</v>
      </c>
      <c r="K45" s="34">
        <f t="shared" si="15"/>
        <v>392.31</v>
      </c>
      <c r="L45" s="34">
        <f t="shared" si="16"/>
        <v>83.37</v>
      </c>
      <c r="M45" s="34"/>
      <c r="N45" s="34">
        <v>184.5</v>
      </c>
      <c r="O45" s="34">
        <f t="shared" si="17"/>
        <v>2073.15</v>
      </c>
      <c r="P45" s="49"/>
      <c r="Q45" s="8"/>
    </row>
    <row r="46" spans="1:17" s="1" customFormat="1" ht="16.5" customHeight="1">
      <c r="A46" s="29" t="s">
        <v>62</v>
      </c>
      <c r="B46" s="32" t="s">
        <v>63</v>
      </c>
      <c r="C46" s="26">
        <f>SUM(C47:C51)</f>
        <v>54.85</v>
      </c>
      <c r="D46" s="31">
        <f>SUM(D47:D51)</f>
        <v>19.47</v>
      </c>
      <c r="E46" s="36">
        <v>36</v>
      </c>
      <c r="F46" s="28">
        <v>10.9</v>
      </c>
      <c r="G46" s="26">
        <f aca="true" t="shared" si="30" ref="G46:L46">SUM(G47:G51)</f>
        <v>1915.35</v>
      </c>
      <c r="H46" s="26">
        <f t="shared" si="30"/>
        <v>1579.67</v>
      </c>
      <c r="I46" s="26">
        <f t="shared" si="30"/>
        <v>335.68000000000006</v>
      </c>
      <c r="J46" s="26">
        <f t="shared" si="30"/>
        <v>205.85</v>
      </c>
      <c r="K46" s="26">
        <f t="shared" si="30"/>
        <v>169.78</v>
      </c>
      <c r="L46" s="26">
        <f t="shared" si="30"/>
        <v>36.069999999999986</v>
      </c>
      <c r="M46" s="26">
        <v>38.44</v>
      </c>
      <c r="N46" s="26">
        <f>SUM(N47:N51)</f>
        <v>198.1</v>
      </c>
      <c r="O46" s="26">
        <f t="shared" si="17"/>
        <v>1961.54</v>
      </c>
      <c r="P46" s="49"/>
      <c r="Q46" s="8"/>
    </row>
    <row r="47" spans="1:17" s="1" customFormat="1" ht="16.5" customHeight="1">
      <c r="A47" s="33">
        <v>1</v>
      </c>
      <c r="B47" s="34" t="s">
        <v>64</v>
      </c>
      <c r="C47" s="34">
        <v>17.73</v>
      </c>
      <c r="D47" s="38">
        <v>2.56</v>
      </c>
      <c r="E47" s="36">
        <v>36</v>
      </c>
      <c r="F47" s="37">
        <v>10.9</v>
      </c>
      <c r="G47" s="34">
        <f>ROUND(C47*E47*0.97,2)</f>
        <v>619.13</v>
      </c>
      <c r="H47" s="34">
        <f>ROUND(G47*0.8/0.97,2)</f>
        <v>510.62</v>
      </c>
      <c r="I47" s="34">
        <f>G47-H47</f>
        <v>108.50999999999999</v>
      </c>
      <c r="J47" s="34">
        <f>ROUND(D47*F47*0.97,2)</f>
        <v>27.07</v>
      </c>
      <c r="K47" s="34">
        <f>ROUND(J47*0.8/0.97,2)</f>
        <v>22.33</v>
      </c>
      <c r="L47" s="34">
        <f>J47-K47</f>
        <v>4.740000000000002</v>
      </c>
      <c r="M47" s="34"/>
      <c r="N47" s="34">
        <v>104.8</v>
      </c>
      <c r="O47" s="34">
        <f t="shared" si="17"/>
        <v>541.4000000000001</v>
      </c>
      <c r="P47" s="49"/>
      <c r="Q47" s="8"/>
    </row>
    <row r="48" spans="1:17" s="1" customFormat="1" ht="16.5" customHeight="1">
      <c r="A48" s="33">
        <v>2</v>
      </c>
      <c r="B48" s="34" t="s">
        <v>65</v>
      </c>
      <c r="C48" s="34">
        <v>5.44</v>
      </c>
      <c r="D48" s="39">
        <v>0.39</v>
      </c>
      <c r="E48" s="36">
        <v>36</v>
      </c>
      <c r="F48" s="37">
        <v>10.9</v>
      </c>
      <c r="G48" s="34">
        <f>ROUND(C48*E48*0.97,2)</f>
        <v>189.96</v>
      </c>
      <c r="H48" s="34">
        <f>ROUND(G48*0.8/0.97,2)</f>
        <v>156.67</v>
      </c>
      <c r="I48" s="34">
        <f>G48-H48</f>
        <v>33.29000000000002</v>
      </c>
      <c r="J48" s="34">
        <f>ROUND(D48*F48*0.97,2)</f>
        <v>4.12</v>
      </c>
      <c r="K48" s="34">
        <f>ROUND(J48*0.8/0.97,2)</f>
        <v>3.4</v>
      </c>
      <c r="L48" s="34">
        <f>J48-K48</f>
        <v>0.7200000000000002</v>
      </c>
      <c r="M48" s="34"/>
      <c r="N48" s="34">
        <v>66.24</v>
      </c>
      <c r="O48" s="34">
        <f t="shared" si="17"/>
        <v>127.84000000000002</v>
      </c>
      <c r="P48" s="49"/>
      <c r="Q48" s="8"/>
    </row>
    <row r="49" spans="1:17" s="1" customFormat="1" ht="16.5" customHeight="1">
      <c r="A49" s="33">
        <v>3</v>
      </c>
      <c r="B49" s="34" t="s">
        <v>66</v>
      </c>
      <c r="C49" s="34">
        <v>0.23</v>
      </c>
      <c r="D49" s="39">
        <v>0</v>
      </c>
      <c r="E49" s="36">
        <v>36</v>
      </c>
      <c r="F49" s="37">
        <v>10.9</v>
      </c>
      <c r="G49" s="34">
        <f>ROUND(C49*E49*0.97,2)</f>
        <v>8.03</v>
      </c>
      <c r="H49" s="34">
        <f>ROUND(G49*0.8/0.97,2)</f>
        <v>6.62</v>
      </c>
      <c r="I49" s="34">
        <f>G49-H49</f>
        <v>1.4099999999999993</v>
      </c>
      <c r="J49" s="34">
        <f>ROUND(D49*F49*0.97,2)</f>
        <v>0</v>
      </c>
      <c r="K49" s="34">
        <f>ROUND(J49*0.8/0.97,2)</f>
        <v>0</v>
      </c>
      <c r="L49" s="34">
        <f>J49-K49</f>
        <v>0</v>
      </c>
      <c r="M49" s="34"/>
      <c r="N49" s="34">
        <v>0</v>
      </c>
      <c r="O49" s="34">
        <f t="shared" si="17"/>
        <v>8.03</v>
      </c>
      <c r="P49" s="49"/>
      <c r="Q49" s="8"/>
    </row>
    <row r="50" spans="1:17" s="1" customFormat="1" ht="16.5" customHeight="1">
      <c r="A50" s="33">
        <v>4</v>
      </c>
      <c r="B50" s="34" t="s">
        <v>67</v>
      </c>
      <c r="C50" s="34">
        <v>20.59</v>
      </c>
      <c r="D50" s="39">
        <v>12.17</v>
      </c>
      <c r="E50" s="36">
        <v>36</v>
      </c>
      <c r="F50" s="37">
        <v>10.9</v>
      </c>
      <c r="G50" s="34">
        <f>ROUND(C50*E50*0.97,2)</f>
        <v>719</v>
      </c>
      <c r="H50" s="34">
        <f>ROUND(G50*0.8/0.97,2)</f>
        <v>592.99</v>
      </c>
      <c r="I50" s="34">
        <f>G50-H50</f>
        <v>126.00999999999999</v>
      </c>
      <c r="J50" s="34">
        <f>ROUND(D50*F50*0.97,2)</f>
        <v>128.67</v>
      </c>
      <c r="K50" s="34">
        <f>ROUND(J50*0.8/0.97,2)</f>
        <v>106.12</v>
      </c>
      <c r="L50" s="34">
        <f>J50-K50</f>
        <v>22.549999999999983</v>
      </c>
      <c r="M50" s="34"/>
      <c r="N50" s="34">
        <v>0</v>
      </c>
      <c r="O50" s="34">
        <f t="shared" si="17"/>
        <v>847.67</v>
      </c>
      <c r="P50" s="49"/>
      <c r="Q50" s="8"/>
    </row>
    <row r="51" spans="1:17" s="1" customFormat="1" ht="16.5" customHeight="1">
      <c r="A51" s="33">
        <v>5</v>
      </c>
      <c r="B51" s="34" t="s">
        <v>40</v>
      </c>
      <c r="C51" s="34">
        <v>10.86</v>
      </c>
      <c r="D51" s="34">
        <v>4.35</v>
      </c>
      <c r="E51" s="36">
        <v>36</v>
      </c>
      <c r="F51" s="37">
        <v>10.9</v>
      </c>
      <c r="G51" s="34">
        <f>ROUND(C51*E51*0.97,2)</f>
        <v>379.23</v>
      </c>
      <c r="H51" s="34">
        <f>ROUND(G51*0.8/0.97,2)</f>
        <v>312.77</v>
      </c>
      <c r="I51" s="34">
        <f>G51-H51</f>
        <v>66.46000000000004</v>
      </c>
      <c r="J51" s="34">
        <f>ROUND(D51*F51*0.97,2)</f>
        <v>45.99</v>
      </c>
      <c r="K51" s="34">
        <f aca="true" t="shared" si="31" ref="K51:K75">ROUND(J51*0.8/0.97,2)</f>
        <v>37.93</v>
      </c>
      <c r="L51" s="34">
        <f aca="true" t="shared" si="32" ref="L51:L75">J51-K51</f>
        <v>8.060000000000002</v>
      </c>
      <c r="M51" s="34"/>
      <c r="N51" s="34">
        <v>27.06</v>
      </c>
      <c r="O51" s="34">
        <f aca="true" t="shared" si="33" ref="O51:O79">G51+J51+M51-N51</f>
        <v>398.16</v>
      </c>
      <c r="P51" s="49"/>
      <c r="Q51" s="8"/>
    </row>
    <row r="52" spans="1:17" s="1" customFormat="1" ht="16.5" customHeight="1">
      <c r="A52" s="29" t="s">
        <v>68</v>
      </c>
      <c r="B52" s="32" t="s">
        <v>69</v>
      </c>
      <c r="C52" s="26">
        <f>SUM(C53:C60)</f>
        <v>244.31</v>
      </c>
      <c r="D52" s="31">
        <f>SUM(D53:D60)</f>
        <v>169.33</v>
      </c>
      <c r="E52" s="27">
        <v>36</v>
      </c>
      <c r="F52" s="28">
        <v>10.9</v>
      </c>
      <c r="G52" s="26">
        <f aca="true" t="shared" si="34" ref="G52:L52">SUM(G53:G60)</f>
        <v>8531.31</v>
      </c>
      <c r="H52" s="26">
        <f t="shared" si="34"/>
        <v>7036.13</v>
      </c>
      <c r="I52" s="26">
        <f t="shared" si="34"/>
        <v>1495.1799999999996</v>
      </c>
      <c r="J52" s="26">
        <f t="shared" si="34"/>
        <v>1790.32</v>
      </c>
      <c r="K52" s="26">
        <f t="shared" si="34"/>
        <v>1476.5500000000002</v>
      </c>
      <c r="L52" s="26">
        <f t="shared" si="34"/>
        <v>313.7700000000001</v>
      </c>
      <c r="M52" s="26">
        <v>51.31</v>
      </c>
      <c r="N52" s="26">
        <f>SUM(N53:N60)</f>
        <v>1060.1799999999998</v>
      </c>
      <c r="O52" s="26">
        <f t="shared" si="33"/>
        <v>9312.759999999998</v>
      </c>
      <c r="P52" s="49"/>
      <c r="Q52" s="8"/>
    </row>
    <row r="53" spans="1:17" s="1" customFormat="1" ht="16.5" customHeight="1">
      <c r="A53" s="33">
        <v>1</v>
      </c>
      <c r="B53" s="34" t="s">
        <v>70</v>
      </c>
      <c r="C53" s="34">
        <v>4.29</v>
      </c>
      <c r="D53" s="38">
        <v>1.37</v>
      </c>
      <c r="E53" s="36">
        <v>36</v>
      </c>
      <c r="F53" s="37">
        <v>10.9</v>
      </c>
      <c r="G53" s="34">
        <f aca="true" t="shared" si="35" ref="G53:G60">ROUND(C53*E53*0.97,2)</f>
        <v>149.81</v>
      </c>
      <c r="H53" s="34">
        <f aca="true" t="shared" si="36" ref="H53:H60">ROUND(G53*0.8/0.97,2)</f>
        <v>123.55</v>
      </c>
      <c r="I53" s="34">
        <f aca="true" t="shared" si="37" ref="I53:I60">G53-H53</f>
        <v>26.260000000000005</v>
      </c>
      <c r="J53" s="34">
        <f aca="true" t="shared" si="38" ref="J51:J75">ROUND(D53*F53*0.97,2)</f>
        <v>14.49</v>
      </c>
      <c r="K53" s="34">
        <f t="shared" si="31"/>
        <v>11.95</v>
      </c>
      <c r="L53" s="34">
        <f t="shared" si="32"/>
        <v>2.540000000000001</v>
      </c>
      <c r="M53" s="34"/>
      <c r="N53" s="34">
        <v>0</v>
      </c>
      <c r="O53" s="34">
        <f t="shared" si="33"/>
        <v>164.3</v>
      </c>
      <c r="P53" s="49"/>
      <c r="Q53" s="8"/>
    </row>
    <row r="54" spans="1:17" s="1" customFormat="1" ht="16.5" customHeight="1">
      <c r="A54" s="33">
        <v>2</v>
      </c>
      <c r="B54" s="34" t="s">
        <v>71</v>
      </c>
      <c r="C54" s="34">
        <v>0.75</v>
      </c>
      <c r="D54" s="38">
        <v>0.15</v>
      </c>
      <c r="E54" s="36">
        <v>36</v>
      </c>
      <c r="F54" s="37">
        <v>10.9</v>
      </c>
      <c r="G54" s="34">
        <f t="shared" si="35"/>
        <v>26.19</v>
      </c>
      <c r="H54" s="34">
        <f t="shared" si="36"/>
        <v>21.6</v>
      </c>
      <c r="I54" s="34">
        <f t="shared" si="37"/>
        <v>4.59</v>
      </c>
      <c r="J54" s="34">
        <f t="shared" si="38"/>
        <v>1.59</v>
      </c>
      <c r="K54" s="34">
        <f t="shared" si="31"/>
        <v>1.31</v>
      </c>
      <c r="L54" s="34">
        <f t="shared" si="32"/>
        <v>0.28</v>
      </c>
      <c r="M54" s="34"/>
      <c r="N54" s="34">
        <v>11.68</v>
      </c>
      <c r="O54" s="34">
        <f t="shared" si="33"/>
        <v>16.1</v>
      </c>
      <c r="P54" s="49"/>
      <c r="Q54" s="8"/>
    </row>
    <row r="55" spans="1:17" s="1" customFormat="1" ht="16.5" customHeight="1">
      <c r="A55" s="33">
        <v>3</v>
      </c>
      <c r="B55" s="34" t="s">
        <v>72</v>
      </c>
      <c r="C55" s="34">
        <v>24.5</v>
      </c>
      <c r="D55" s="38">
        <v>15.47</v>
      </c>
      <c r="E55" s="36">
        <v>36</v>
      </c>
      <c r="F55" s="37">
        <v>10.9</v>
      </c>
      <c r="G55" s="34">
        <f t="shared" si="35"/>
        <v>855.54</v>
      </c>
      <c r="H55" s="34">
        <f t="shared" si="36"/>
        <v>705.6</v>
      </c>
      <c r="I55" s="34">
        <f t="shared" si="37"/>
        <v>149.93999999999994</v>
      </c>
      <c r="J55" s="34">
        <f t="shared" si="38"/>
        <v>163.56</v>
      </c>
      <c r="K55" s="34">
        <f t="shared" si="31"/>
        <v>134.89</v>
      </c>
      <c r="L55" s="34">
        <f t="shared" si="32"/>
        <v>28.670000000000016</v>
      </c>
      <c r="M55" s="34"/>
      <c r="N55" s="34">
        <v>0</v>
      </c>
      <c r="O55" s="34">
        <f t="shared" si="33"/>
        <v>1019.0999999999999</v>
      </c>
      <c r="P55" s="49"/>
      <c r="Q55" s="8"/>
    </row>
    <row r="56" spans="1:17" s="1" customFormat="1" ht="16.5" customHeight="1">
      <c r="A56" s="33">
        <v>4</v>
      </c>
      <c r="B56" s="34" t="s">
        <v>73</v>
      </c>
      <c r="C56" s="34">
        <v>81.7</v>
      </c>
      <c r="D56" s="38">
        <v>54.28</v>
      </c>
      <c r="E56" s="36">
        <v>36</v>
      </c>
      <c r="F56" s="37">
        <v>10.9</v>
      </c>
      <c r="G56" s="34">
        <f t="shared" si="35"/>
        <v>2852.96</v>
      </c>
      <c r="H56" s="34">
        <f t="shared" si="36"/>
        <v>2352.96</v>
      </c>
      <c r="I56" s="34">
        <f t="shared" si="37"/>
        <v>500</v>
      </c>
      <c r="J56" s="34">
        <f t="shared" si="38"/>
        <v>573.9</v>
      </c>
      <c r="K56" s="34">
        <f t="shared" si="31"/>
        <v>473.32</v>
      </c>
      <c r="L56" s="34">
        <f t="shared" si="32"/>
        <v>100.57999999999998</v>
      </c>
      <c r="M56" s="34"/>
      <c r="N56" s="34">
        <v>729.68</v>
      </c>
      <c r="O56" s="34">
        <f t="shared" si="33"/>
        <v>2697.1800000000003</v>
      </c>
      <c r="P56" s="49"/>
      <c r="Q56" s="8"/>
    </row>
    <row r="57" spans="1:17" s="1" customFormat="1" ht="16.5" customHeight="1">
      <c r="A57" s="33">
        <v>5</v>
      </c>
      <c r="B57" s="34" t="s">
        <v>74</v>
      </c>
      <c r="C57" s="34">
        <v>26.78</v>
      </c>
      <c r="D57" s="38">
        <v>9.78</v>
      </c>
      <c r="E57" s="36">
        <v>36</v>
      </c>
      <c r="F57" s="37">
        <v>10.9</v>
      </c>
      <c r="G57" s="34">
        <f t="shared" si="35"/>
        <v>935.16</v>
      </c>
      <c r="H57" s="34">
        <f t="shared" si="36"/>
        <v>771.27</v>
      </c>
      <c r="I57" s="34">
        <f t="shared" si="37"/>
        <v>163.89</v>
      </c>
      <c r="J57" s="34">
        <f t="shared" si="38"/>
        <v>103.4</v>
      </c>
      <c r="K57" s="34">
        <f t="shared" si="31"/>
        <v>85.28</v>
      </c>
      <c r="L57" s="34">
        <f t="shared" si="32"/>
        <v>18.120000000000005</v>
      </c>
      <c r="M57" s="34"/>
      <c r="N57" s="34">
        <v>0</v>
      </c>
      <c r="O57" s="34">
        <f t="shared" si="33"/>
        <v>1038.56</v>
      </c>
      <c r="P57" s="49"/>
      <c r="Q57" s="8"/>
    </row>
    <row r="58" spans="1:17" s="1" customFormat="1" ht="16.5" customHeight="1">
      <c r="A58" s="33">
        <v>6</v>
      </c>
      <c r="B58" s="34" t="s">
        <v>75</v>
      </c>
      <c r="C58" s="34">
        <v>33.25</v>
      </c>
      <c r="D58" s="38">
        <v>26.09</v>
      </c>
      <c r="E58" s="36">
        <v>36</v>
      </c>
      <c r="F58" s="37">
        <v>10.9</v>
      </c>
      <c r="G58" s="34">
        <f t="shared" si="35"/>
        <v>1161.09</v>
      </c>
      <c r="H58" s="34">
        <f t="shared" si="36"/>
        <v>957.6</v>
      </c>
      <c r="I58" s="34">
        <f t="shared" si="37"/>
        <v>203.4899999999999</v>
      </c>
      <c r="J58" s="34">
        <f t="shared" si="38"/>
        <v>275.85</v>
      </c>
      <c r="K58" s="34">
        <f t="shared" si="31"/>
        <v>227.51</v>
      </c>
      <c r="L58" s="34">
        <f t="shared" si="32"/>
        <v>48.34000000000003</v>
      </c>
      <c r="M58" s="34"/>
      <c r="N58" s="34">
        <v>123.52</v>
      </c>
      <c r="O58" s="34">
        <f t="shared" si="33"/>
        <v>1313.42</v>
      </c>
      <c r="P58" s="49"/>
      <c r="Q58" s="8"/>
    </row>
    <row r="59" spans="1:17" s="1" customFormat="1" ht="16.5" customHeight="1">
      <c r="A59" s="33">
        <v>7</v>
      </c>
      <c r="B59" s="34" t="s">
        <v>76</v>
      </c>
      <c r="C59" s="34">
        <v>25.63</v>
      </c>
      <c r="D59" s="38">
        <v>16.53</v>
      </c>
      <c r="E59" s="36">
        <v>36</v>
      </c>
      <c r="F59" s="37">
        <v>10.9</v>
      </c>
      <c r="G59" s="34">
        <f t="shared" si="35"/>
        <v>895</v>
      </c>
      <c r="H59" s="34">
        <f t="shared" si="36"/>
        <v>738.14</v>
      </c>
      <c r="I59" s="34">
        <f t="shared" si="37"/>
        <v>156.86</v>
      </c>
      <c r="J59" s="34">
        <f t="shared" si="38"/>
        <v>174.77</v>
      </c>
      <c r="K59" s="34">
        <f t="shared" si="31"/>
        <v>144.14</v>
      </c>
      <c r="L59" s="34">
        <f t="shared" si="32"/>
        <v>30.630000000000024</v>
      </c>
      <c r="M59" s="34"/>
      <c r="N59" s="34">
        <v>14.22</v>
      </c>
      <c r="O59" s="34">
        <f t="shared" si="33"/>
        <v>1055.55</v>
      </c>
      <c r="P59" s="49"/>
      <c r="Q59" s="8"/>
    </row>
    <row r="60" spans="1:17" s="1" customFormat="1" ht="16.5" customHeight="1">
      <c r="A60" s="33">
        <v>8</v>
      </c>
      <c r="B60" s="34" t="s">
        <v>40</v>
      </c>
      <c r="C60" s="34">
        <v>47.41</v>
      </c>
      <c r="D60" s="38">
        <v>45.66</v>
      </c>
      <c r="E60" s="36">
        <v>36</v>
      </c>
      <c r="F60" s="37">
        <v>10.9</v>
      </c>
      <c r="G60" s="34">
        <f t="shared" si="35"/>
        <v>1655.56</v>
      </c>
      <c r="H60" s="34">
        <f t="shared" si="36"/>
        <v>1365.41</v>
      </c>
      <c r="I60" s="34">
        <f t="shared" si="37"/>
        <v>290.14999999999986</v>
      </c>
      <c r="J60" s="34">
        <f t="shared" si="38"/>
        <v>482.76</v>
      </c>
      <c r="K60" s="34">
        <f t="shared" si="31"/>
        <v>398.15</v>
      </c>
      <c r="L60" s="34">
        <f t="shared" si="32"/>
        <v>84.61000000000001</v>
      </c>
      <c r="M60" s="34"/>
      <c r="N60" s="34">
        <v>181.08</v>
      </c>
      <c r="O60" s="34">
        <f t="shared" si="33"/>
        <v>1957.2399999999998</v>
      </c>
      <c r="P60" s="49"/>
      <c r="Q60" s="8"/>
    </row>
    <row r="61" spans="1:17" s="1" customFormat="1" ht="16.5" customHeight="1">
      <c r="A61" s="29" t="s">
        <v>77</v>
      </c>
      <c r="B61" s="32" t="s">
        <v>78</v>
      </c>
      <c r="C61" s="26">
        <f>SUM(C62:C67)</f>
        <v>83.07</v>
      </c>
      <c r="D61" s="26">
        <f>SUM(D62:D67)</f>
        <v>52.32</v>
      </c>
      <c r="E61" s="27">
        <v>36</v>
      </c>
      <c r="F61" s="28">
        <v>10.9</v>
      </c>
      <c r="G61" s="26">
        <f aca="true" t="shared" si="39" ref="G61:L61">SUM(G62:G67)</f>
        <v>2900.81</v>
      </c>
      <c r="H61" s="26">
        <f t="shared" si="39"/>
        <v>2392.42</v>
      </c>
      <c r="I61" s="26">
        <f t="shared" si="39"/>
        <v>508.3899999999999</v>
      </c>
      <c r="J61" s="26">
        <f t="shared" si="39"/>
        <v>553.19</v>
      </c>
      <c r="K61" s="26">
        <f t="shared" si="39"/>
        <v>456.25</v>
      </c>
      <c r="L61" s="26">
        <f t="shared" si="39"/>
        <v>96.94000000000005</v>
      </c>
      <c r="M61" s="26">
        <v>48.41</v>
      </c>
      <c r="N61" s="26">
        <f>SUM(N62:N67)</f>
        <v>206.18</v>
      </c>
      <c r="O61" s="26">
        <f t="shared" si="33"/>
        <v>3296.23</v>
      </c>
      <c r="P61" s="49"/>
      <c r="Q61" s="8"/>
    </row>
    <row r="62" spans="1:17" s="1" customFormat="1" ht="16.5" customHeight="1">
      <c r="A62" s="33">
        <v>1</v>
      </c>
      <c r="B62" s="34" t="s">
        <v>79</v>
      </c>
      <c r="C62" s="34">
        <v>1.28</v>
      </c>
      <c r="D62" s="34">
        <v>0.4</v>
      </c>
      <c r="E62" s="36">
        <v>36</v>
      </c>
      <c r="F62" s="37">
        <v>10.9</v>
      </c>
      <c r="G62" s="34">
        <f aca="true" t="shared" si="40" ref="G62:G67">ROUND(C62*E62*0.97,2)</f>
        <v>44.7</v>
      </c>
      <c r="H62" s="34">
        <f aca="true" t="shared" si="41" ref="H62:H67">ROUND(G62*0.8/0.97,2)</f>
        <v>36.87</v>
      </c>
      <c r="I62" s="34">
        <f aca="true" t="shared" si="42" ref="I62:I67">G62-H62</f>
        <v>7.830000000000005</v>
      </c>
      <c r="J62" s="34">
        <f t="shared" si="38"/>
        <v>4.23</v>
      </c>
      <c r="K62" s="34">
        <f t="shared" si="31"/>
        <v>3.49</v>
      </c>
      <c r="L62" s="34">
        <f t="shared" si="32"/>
        <v>0.7400000000000002</v>
      </c>
      <c r="M62" s="34"/>
      <c r="N62" s="34">
        <v>3.52</v>
      </c>
      <c r="O62" s="34">
        <f t="shared" si="33"/>
        <v>45.410000000000004</v>
      </c>
      <c r="P62" s="49"/>
      <c r="Q62" s="8"/>
    </row>
    <row r="63" spans="1:17" s="1" customFormat="1" ht="16.5" customHeight="1">
      <c r="A63" s="33">
        <v>2</v>
      </c>
      <c r="B63" s="34" t="s">
        <v>80</v>
      </c>
      <c r="C63" s="34">
        <v>3.35</v>
      </c>
      <c r="D63" s="34">
        <v>0.59</v>
      </c>
      <c r="E63" s="36">
        <v>36</v>
      </c>
      <c r="F63" s="37">
        <v>10.9</v>
      </c>
      <c r="G63" s="34">
        <f t="shared" si="40"/>
        <v>116.98</v>
      </c>
      <c r="H63" s="34">
        <f t="shared" si="41"/>
        <v>96.48</v>
      </c>
      <c r="I63" s="34">
        <f t="shared" si="42"/>
        <v>20.5</v>
      </c>
      <c r="J63" s="34">
        <f t="shared" si="38"/>
        <v>6.24</v>
      </c>
      <c r="K63" s="34">
        <f t="shared" si="31"/>
        <v>5.15</v>
      </c>
      <c r="L63" s="34">
        <f t="shared" si="32"/>
        <v>1.0899999999999999</v>
      </c>
      <c r="M63" s="34"/>
      <c r="N63" s="34">
        <v>33.28</v>
      </c>
      <c r="O63" s="34">
        <f t="shared" si="33"/>
        <v>89.94</v>
      </c>
      <c r="P63" s="49"/>
      <c r="Q63" s="8"/>
    </row>
    <row r="64" spans="1:17" s="1" customFormat="1" ht="16.5" customHeight="1">
      <c r="A64" s="33">
        <v>3</v>
      </c>
      <c r="B64" s="34" t="s">
        <v>81</v>
      </c>
      <c r="C64" s="34">
        <v>0.67</v>
      </c>
      <c r="D64" s="40">
        <v>0</v>
      </c>
      <c r="E64" s="36">
        <v>36</v>
      </c>
      <c r="F64" s="37">
        <v>10.9</v>
      </c>
      <c r="G64" s="34">
        <f t="shared" si="40"/>
        <v>23.4</v>
      </c>
      <c r="H64" s="34">
        <f t="shared" si="41"/>
        <v>19.3</v>
      </c>
      <c r="I64" s="34">
        <f t="shared" si="42"/>
        <v>4.099999999999998</v>
      </c>
      <c r="J64" s="34">
        <f t="shared" si="38"/>
        <v>0</v>
      </c>
      <c r="K64" s="34">
        <f t="shared" si="31"/>
        <v>0</v>
      </c>
      <c r="L64" s="34">
        <f t="shared" si="32"/>
        <v>0</v>
      </c>
      <c r="M64" s="34"/>
      <c r="N64" s="34">
        <v>2.56</v>
      </c>
      <c r="O64" s="34">
        <f t="shared" si="33"/>
        <v>20.84</v>
      </c>
      <c r="P64" s="49"/>
      <c r="Q64" s="8"/>
    </row>
    <row r="65" spans="1:17" s="1" customFormat="1" ht="16.5" customHeight="1">
      <c r="A65" s="33">
        <v>4</v>
      </c>
      <c r="B65" s="34" t="s">
        <v>82</v>
      </c>
      <c r="C65" s="34">
        <v>33.3</v>
      </c>
      <c r="D65" s="38">
        <v>25.51</v>
      </c>
      <c r="E65" s="36">
        <v>36</v>
      </c>
      <c r="F65" s="37">
        <v>10.9</v>
      </c>
      <c r="G65" s="34">
        <f t="shared" si="40"/>
        <v>1162.84</v>
      </c>
      <c r="H65" s="34">
        <f t="shared" si="41"/>
        <v>959.04</v>
      </c>
      <c r="I65" s="34">
        <f t="shared" si="42"/>
        <v>203.79999999999995</v>
      </c>
      <c r="J65" s="34">
        <f t="shared" si="38"/>
        <v>269.72</v>
      </c>
      <c r="K65" s="34">
        <f t="shared" si="31"/>
        <v>222.45</v>
      </c>
      <c r="L65" s="34">
        <f t="shared" si="32"/>
        <v>47.27000000000004</v>
      </c>
      <c r="M65" s="34"/>
      <c r="N65" s="34">
        <v>115.62</v>
      </c>
      <c r="O65" s="34">
        <f t="shared" si="33"/>
        <v>1316.94</v>
      </c>
      <c r="P65" s="49"/>
      <c r="Q65" s="8"/>
    </row>
    <row r="66" spans="1:17" s="1" customFormat="1" ht="16.5" customHeight="1">
      <c r="A66" s="33">
        <v>5</v>
      </c>
      <c r="B66" s="34" t="s">
        <v>83</v>
      </c>
      <c r="C66" s="34">
        <v>38.13</v>
      </c>
      <c r="D66" s="38">
        <v>21.95</v>
      </c>
      <c r="E66" s="36">
        <v>36</v>
      </c>
      <c r="F66" s="37">
        <v>10.9</v>
      </c>
      <c r="G66" s="34">
        <f t="shared" si="40"/>
        <v>1331.5</v>
      </c>
      <c r="H66" s="34">
        <f t="shared" si="41"/>
        <v>1098.14</v>
      </c>
      <c r="I66" s="34">
        <f t="shared" si="42"/>
        <v>233.3599999999999</v>
      </c>
      <c r="J66" s="34">
        <f t="shared" si="38"/>
        <v>232.08</v>
      </c>
      <c r="K66" s="34">
        <f t="shared" si="31"/>
        <v>191.41</v>
      </c>
      <c r="L66" s="34">
        <f t="shared" si="32"/>
        <v>40.670000000000016</v>
      </c>
      <c r="M66" s="34"/>
      <c r="N66" s="34">
        <v>51.2</v>
      </c>
      <c r="O66" s="34">
        <f t="shared" si="33"/>
        <v>1512.3799999999999</v>
      </c>
      <c r="P66" s="49"/>
      <c r="Q66" s="8"/>
    </row>
    <row r="67" spans="1:17" s="1" customFormat="1" ht="16.5" customHeight="1">
      <c r="A67" s="33">
        <v>6</v>
      </c>
      <c r="B67" s="34" t="s">
        <v>40</v>
      </c>
      <c r="C67" s="34">
        <v>6.34</v>
      </c>
      <c r="D67" s="38">
        <v>3.87</v>
      </c>
      <c r="E67" s="36">
        <v>36</v>
      </c>
      <c r="F67" s="37">
        <v>10.9</v>
      </c>
      <c r="G67" s="34">
        <f t="shared" si="40"/>
        <v>221.39</v>
      </c>
      <c r="H67" s="34">
        <f t="shared" si="41"/>
        <v>182.59</v>
      </c>
      <c r="I67" s="34">
        <f t="shared" si="42"/>
        <v>38.79999999999998</v>
      </c>
      <c r="J67" s="34">
        <f t="shared" si="38"/>
        <v>40.92</v>
      </c>
      <c r="K67" s="34">
        <f t="shared" si="31"/>
        <v>33.75</v>
      </c>
      <c r="L67" s="34">
        <f t="shared" si="32"/>
        <v>7.170000000000002</v>
      </c>
      <c r="M67" s="34"/>
      <c r="N67" s="34">
        <v>0</v>
      </c>
      <c r="O67" s="34">
        <f t="shared" si="33"/>
        <v>262.31</v>
      </c>
      <c r="P67" s="49"/>
      <c r="Q67" s="8"/>
    </row>
    <row r="68" spans="1:17" s="1" customFormat="1" ht="16.5" customHeight="1">
      <c r="A68" s="29" t="s">
        <v>84</v>
      </c>
      <c r="B68" s="32" t="s">
        <v>85</v>
      </c>
      <c r="C68" s="26">
        <f>SUM(C69:C75)</f>
        <v>24.309999999999995</v>
      </c>
      <c r="D68" s="31">
        <f>SUM(D69:D75)</f>
        <v>24.309999999999995</v>
      </c>
      <c r="E68" s="27">
        <v>36</v>
      </c>
      <c r="F68" s="28">
        <v>10.9</v>
      </c>
      <c r="G68" s="26">
        <f aca="true" t="shared" si="43" ref="G68:L68">SUM(G69:G75)</f>
        <v>848.91</v>
      </c>
      <c r="H68" s="26">
        <f t="shared" si="43"/>
        <v>700.13</v>
      </c>
      <c r="I68" s="26">
        <f t="shared" si="43"/>
        <v>148.77999999999997</v>
      </c>
      <c r="J68" s="26">
        <f t="shared" si="43"/>
        <v>257.03</v>
      </c>
      <c r="K68" s="26">
        <f t="shared" si="43"/>
        <v>211.99</v>
      </c>
      <c r="L68" s="26">
        <f t="shared" si="43"/>
        <v>45.04</v>
      </c>
      <c r="M68" s="26">
        <v>13.39</v>
      </c>
      <c r="N68" s="26">
        <f>SUM(N69:N75)</f>
        <v>92.05999999999999</v>
      </c>
      <c r="O68" s="26">
        <f t="shared" si="33"/>
        <v>1027.2700000000002</v>
      </c>
      <c r="P68" s="49"/>
      <c r="Q68" s="8"/>
    </row>
    <row r="69" spans="1:17" s="1" customFormat="1" ht="16.5" customHeight="1">
      <c r="A69" s="33">
        <v>1</v>
      </c>
      <c r="B69" s="34" t="s">
        <v>86</v>
      </c>
      <c r="C69" s="34">
        <v>0.08</v>
      </c>
      <c r="D69" s="38">
        <v>0.08</v>
      </c>
      <c r="E69" s="36">
        <v>36</v>
      </c>
      <c r="F69" s="37">
        <v>10.9</v>
      </c>
      <c r="G69" s="34">
        <f aca="true" t="shared" si="44" ref="G69:G75">ROUND(C69*E69*0.97,2)</f>
        <v>2.79</v>
      </c>
      <c r="H69" s="34">
        <f aca="true" t="shared" si="45" ref="H69:H75">ROUND(G69*0.8/0.97,2)</f>
        <v>2.3</v>
      </c>
      <c r="I69" s="34">
        <f aca="true" t="shared" si="46" ref="I69:I75">G69-H69</f>
        <v>0.4900000000000002</v>
      </c>
      <c r="J69" s="34">
        <f t="shared" si="38"/>
        <v>0.85</v>
      </c>
      <c r="K69" s="34">
        <f t="shared" si="31"/>
        <v>0.7</v>
      </c>
      <c r="L69" s="34">
        <f t="shared" si="32"/>
        <v>0.15000000000000002</v>
      </c>
      <c r="M69" s="34"/>
      <c r="N69" s="34">
        <v>0</v>
      </c>
      <c r="O69" s="34">
        <f t="shared" si="33"/>
        <v>3.64</v>
      </c>
      <c r="P69" s="49"/>
      <c r="Q69" s="8"/>
    </row>
    <row r="70" spans="1:17" s="1" customFormat="1" ht="16.5" customHeight="1">
      <c r="A70" s="33">
        <v>2</v>
      </c>
      <c r="B70" s="34" t="s">
        <v>87</v>
      </c>
      <c r="C70" s="34">
        <v>4.14</v>
      </c>
      <c r="D70" s="38">
        <v>4.14</v>
      </c>
      <c r="E70" s="36">
        <v>36</v>
      </c>
      <c r="F70" s="37">
        <v>10.9</v>
      </c>
      <c r="G70" s="34">
        <f t="shared" si="44"/>
        <v>144.57</v>
      </c>
      <c r="H70" s="34">
        <f t="shared" si="45"/>
        <v>119.23</v>
      </c>
      <c r="I70" s="34">
        <f t="shared" si="46"/>
        <v>25.33999999999999</v>
      </c>
      <c r="J70" s="34">
        <f t="shared" si="38"/>
        <v>43.77</v>
      </c>
      <c r="K70" s="34">
        <f t="shared" si="31"/>
        <v>36.1</v>
      </c>
      <c r="L70" s="34">
        <f t="shared" si="32"/>
        <v>7.670000000000002</v>
      </c>
      <c r="M70" s="34"/>
      <c r="N70" s="34">
        <v>22.88</v>
      </c>
      <c r="O70" s="34">
        <f t="shared" si="33"/>
        <v>165.46</v>
      </c>
      <c r="P70" s="49"/>
      <c r="Q70" s="8"/>
    </row>
    <row r="71" spans="1:17" s="1" customFormat="1" ht="16.5" customHeight="1">
      <c r="A71" s="33">
        <v>3</v>
      </c>
      <c r="B71" s="34" t="s">
        <v>88</v>
      </c>
      <c r="C71" s="34">
        <v>3.51</v>
      </c>
      <c r="D71" s="38">
        <v>3.51</v>
      </c>
      <c r="E71" s="36">
        <v>36</v>
      </c>
      <c r="F71" s="37">
        <v>10.9</v>
      </c>
      <c r="G71" s="34">
        <f t="shared" si="44"/>
        <v>122.57</v>
      </c>
      <c r="H71" s="34">
        <f t="shared" si="45"/>
        <v>101.09</v>
      </c>
      <c r="I71" s="34">
        <f t="shared" si="46"/>
        <v>21.47999999999999</v>
      </c>
      <c r="J71" s="34">
        <f t="shared" si="38"/>
        <v>37.11</v>
      </c>
      <c r="K71" s="34">
        <f t="shared" si="31"/>
        <v>30.61</v>
      </c>
      <c r="L71" s="34">
        <f t="shared" si="32"/>
        <v>6.5</v>
      </c>
      <c r="M71" s="34"/>
      <c r="N71" s="34">
        <v>24.4</v>
      </c>
      <c r="O71" s="34">
        <f t="shared" si="33"/>
        <v>135.28</v>
      </c>
      <c r="P71" s="49"/>
      <c r="Q71" s="8"/>
    </row>
    <row r="72" spans="1:17" s="1" customFormat="1" ht="16.5" customHeight="1">
      <c r="A72" s="33">
        <v>4</v>
      </c>
      <c r="B72" s="34" t="s">
        <v>89</v>
      </c>
      <c r="C72" s="34">
        <v>2.73</v>
      </c>
      <c r="D72" s="38">
        <v>2.73</v>
      </c>
      <c r="E72" s="36">
        <v>36</v>
      </c>
      <c r="F72" s="37">
        <v>10.9</v>
      </c>
      <c r="G72" s="34">
        <f t="shared" si="44"/>
        <v>95.33</v>
      </c>
      <c r="H72" s="34">
        <f t="shared" si="45"/>
        <v>78.62</v>
      </c>
      <c r="I72" s="34">
        <f t="shared" si="46"/>
        <v>16.709999999999994</v>
      </c>
      <c r="J72" s="34">
        <f t="shared" si="38"/>
        <v>28.86</v>
      </c>
      <c r="K72" s="34">
        <f t="shared" si="31"/>
        <v>23.8</v>
      </c>
      <c r="L72" s="34">
        <f t="shared" si="32"/>
        <v>5.059999999999999</v>
      </c>
      <c r="M72" s="34"/>
      <c r="N72" s="34">
        <v>0</v>
      </c>
      <c r="O72" s="34">
        <f t="shared" si="33"/>
        <v>124.19</v>
      </c>
      <c r="P72" s="49"/>
      <c r="Q72" s="8"/>
    </row>
    <row r="73" spans="1:17" s="1" customFormat="1" ht="16.5" customHeight="1">
      <c r="A73" s="33">
        <v>5</v>
      </c>
      <c r="B73" s="34" t="s">
        <v>90</v>
      </c>
      <c r="C73" s="34">
        <v>3.66</v>
      </c>
      <c r="D73" s="38">
        <v>3.66</v>
      </c>
      <c r="E73" s="36">
        <v>36</v>
      </c>
      <c r="F73" s="37">
        <v>10.9</v>
      </c>
      <c r="G73" s="34">
        <f t="shared" si="44"/>
        <v>127.81</v>
      </c>
      <c r="H73" s="34">
        <f t="shared" si="45"/>
        <v>105.41</v>
      </c>
      <c r="I73" s="34">
        <f t="shared" si="46"/>
        <v>22.400000000000006</v>
      </c>
      <c r="J73" s="34">
        <f t="shared" si="38"/>
        <v>38.7</v>
      </c>
      <c r="K73" s="34">
        <f t="shared" si="31"/>
        <v>31.92</v>
      </c>
      <c r="L73" s="34">
        <f t="shared" si="32"/>
        <v>6.780000000000001</v>
      </c>
      <c r="M73" s="34"/>
      <c r="N73" s="34">
        <v>13.12</v>
      </c>
      <c r="O73" s="34">
        <f t="shared" si="33"/>
        <v>153.39</v>
      </c>
      <c r="P73" s="49"/>
      <c r="Q73" s="8"/>
    </row>
    <row r="74" spans="1:17" s="1" customFormat="1" ht="16.5" customHeight="1">
      <c r="A74" s="33">
        <v>6</v>
      </c>
      <c r="B74" s="34" t="s">
        <v>91</v>
      </c>
      <c r="C74" s="34">
        <v>6.93</v>
      </c>
      <c r="D74" s="38">
        <v>6.93</v>
      </c>
      <c r="E74" s="36">
        <v>36</v>
      </c>
      <c r="F74" s="37">
        <v>10.9</v>
      </c>
      <c r="G74" s="34">
        <f t="shared" si="44"/>
        <v>242</v>
      </c>
      <c r="H74" s="34">
        <f t="shared" si="45"/>
        <v>199.59</v>
      </c>
      <c r="I74" s="34">
        <f t="shared" si="46"/>
        <v>42.41</v>
      </c>
      <c r="J74" s="34">
        <f t="shared" si="38"/>
        <v>73.27</v>
      </c>
      <c r="K74" s="34">
        <f t="shared" si="31"/>
        <v>60.43</v>
      </c>
      <c r="L74" s="34">
        <f t="shared" si="32"/>
        <v>12.839999999999996</v>
      </c>
      <c r="M74" s="34"/>
      <c r="N74" s="34">
        <v>29.36</v>
      </c>
      <c r="O74" s="34">
        <f t="shared" si="33"/>
        <v>285.90999999999997</v>
      </c>
      <c r="P74" s="49"/>
      <c r="Q74" s="8"/>
    </row>
    <row r="75" spans="1:17" s="1" customFormat="1" ht="16.5" customHeight="1">
      <c r="A75" s="33">
        <v>7</v>
      </c>
      <c r="B75" s="34" t="s">
        <v>40</v>
      </c>
      <c r="C75" s="34">
        <v>3.26</v>
      </c>
      <c r="D75" s="38">
        <v>3.26</v>
      </c>
      <c r="E75" s="36">
        <v>36</v>
      </c>
      <c r="F75" s="37">
        <v>10.9</v>
      </c>
      <c r="G75" s="34">
        <f t="shared" si="44"/>
        <v>113.84</v>
      </c>
      <c r="H75" s="34">
        <f t="shared" si="45"/>
        <v>93.89</v>
      </c>
      <c r="I75" s="34">
        <f t="shared" si="46"/>
        <v>19.950000000000003</v>
      </c>
      <c r="J75" s="34">
        <f t="shared" si="38"/>
        <v>34.47</v>
      </c>
      <c r="K75" s="34">
        <f t="shared" si="31"/>
        <v>28.43</v>
      </c>
      <c r="L75" s="34">
        <f t="shared" si="32"/>
        <v>6.039999999999999</v>
      </c>
      <c r="M75" s="34"/>
      <c r="N75" s="34">
        <v>2.3</v>
      </c>
      <c r="O75" s="34">
        <f t="shared" si="33"/>
        <v>146.01</v>
      </c>
      <c r="P75" s="49"/>
      <c r="Q75" s="8"/>
    </row>
    <row r="76" spans="1:17" s="1" customFormat="1" ht="16.5" customHeight="1">
      <c r="A76" s="29" t="s">
        <v>92</v>
      </c>
      <c r="B76" s="32" t="s">
        <v>93</v>
      </c>
      <c r="C76" s="26">
        <f>SUM(C77:C80)</f>
        <v>187.27</v>
      </c>
      <c r="D76" s="31">
        <f>SUM(D77:D80)</f>
        <v>99.86000000000001</v>
      </c>
      <c r="E76" s="27">
        <v>36</v>
      </c>
      <c r="F76" s="28">
        <v>10.9</v>
      </c>
      <c r="G76" s="26">
        <f aca="true" t="shared" si="47" ref="G76:L76">SUM(G77:G80)</f>
        <v>6539.47</v>
      </c>
      <c r="H76" s="26">
        <f t="shared" si="47"/>
        <v>5393.38</v>
      </c>
      <c r="I76" s="26">
        <f t="shared" si="47"/>
        <v>1146.0900000000004</v>
      </c>
      <c r="J76" s="26">
        <f t="shared" si="47"/>
        <v>1055.82</v>
      </c>
      <c r="K76" s="26">
        <f t="shared" si="47"/>
        <v>870.7900000000001</v>
      </c>
      <c r="L76" s="26">
        <f t="shared" si="47"/>
        <v>185.03</v>
      </c>
      <c r="M76" s="26">
        <v>71.58</v>
      </c>
      <c r="N76" s="26">
        <f>SUM(N77:N80)</f>
        <v>526.14</v>
      </c>
      <c r="O76" s="26">
        <f t="shared" si="33"/>
        <v>7140.73</v>
      </c>
      <c r="P76" s="49"/>
      <c r="Q76" s="8"/>
    </row>
    <row r="77" spans="1:17" s="1" customFormat="1" ht="16.5" customHeight="1">
      <c r="A77" s="33">
        <v>1</v>
      </c>
      <c r="B77" s="34" t="s">
        <v>94</v>
      </c>
      <c r="C77" s="34">
        <v>111.15</v>
      </c>
      <c r="D77" s="38">
        <v>56.77</v>
      </c>
      <c r="E77" s="36">
        <v>36</v>
      </c>
      <c r="F77" s="37">
        <v>10.9</v>
      </c>
      <c r="G77" s="34">
        <f>ROUND(C77*E77*0.97,2)</f>
        <v>3881.36</v>
      </c>
      <c r="H77" s="34">
        <f>ROUND(G77*0.8/0.97,2)</f>
        <v>3201.12</v>
      </c>
      <c r="I77" s="34">
        <f>G77-H77</f>
        <v>680.2400000000002</v>
      </c>
      <c r="J77" s="34">
        <f>ROUND(D77*F77*0.97,2)</f>
        <v>600.23</v>
      </c>
      <c r="K77" s="34">
        <f>ROUND(J77*0.8/0.97,2)</f>
        <v>495.04</v>
      </c>
      <c r="L77" s="34">
        <f>J77-K77</f>
        <v>105.19</v>
      </c>
      <c r="M77" s="34"/>
      <c r="N77" s="34">
        <v>378.08</v>
      </c>
      <c r="O77" s="34">
        <f t="shared" si="33"/>
        <v>4103.51</v>
      </c>
      <c r="P77" s="49"/>
      <c r="Q77" s="8"/>
    </row>
    <row r="78" spans="1:17" s="1" customFormat="1" ht="16.5" customHeight="1">
      <c r="A78" s="33">
        <v>2</v>
      </c>
      <c r="B78" s="34" t="s">
        <v>95</v>
      </c>
      <c r="C78" s="34">
        <v>46.27</v>
      </c>
      <c r="D78" s="38">
        <v>21.97</v>
      </c>
      <c r="E78" s="36">
        <v>36</v>
      </c>
      <c r="F78" s="37">
        <v>10.9</v>
      </c>
      <c r="G78" s="34">
        <f>ROUND(C78*E78*0.97,2)</f>
        <v>1615.75</v>
      </c>
      <c r="H78" s="34">
        <f>ROUND(G78*0.8/0.97,2)</f>
        <v>1332.58</v>
      </c>
      <c r="I78" s="34">
        <f>G78-H78</f>
        <v>283.1700000000001</v>
      </c>
      <c r="J78" s="34">
        <f>ROUND(D78*F78*0.97,2)</f>
        <v>232.29</v>
      </c>
      <c r="K78" s="34">
        <f>ROUND(J78*0.8/0.97,2)</f>
        <v>191.58</v>
      </c>
      <c r="L78" s="34">
        <f>J78-K78</f>
        <v>40.70999999999998</v>
      </c>
      <c r="M78" s="34"/>
      <c r="N78" s="34">
        <v>40.74</v>
      </c>
      <c r="O78" s="34">
        <f t="shared" si="33"/>
        <v>1807.3</v>
      </c>
      <c r="P78" s="49"/>
      <c r="Q78" s="8"/>
    </row>
    <row r="79" spans="1:17" s="1" customFormat="1" ht="16.5" customHeight="1">
      <c r="A79" s="33"/>
      <c r="B79" s="34" t="s">
        <v>96</v>
      </c>
      <c r="C79" s="34">
        <v>3.28</v>
      </c>
      <c r="D79" s="38">
        <v>0.05</v>
      </c>
      <c r="E79" s="36">
        <v>36</v>
      </c>
      <c r="F79" s="37">
        <v>10.9</v>
      </c>
      <c r="G79" s="34">
        <f>ROUND(C79*E79*0.97,2)</f>
        <v>114.54</v>
      </c>
      <c r="H79" s="34">
        <f>ROUND(G79*0.8/0.97,2)</f>
        <v>94.47</v>
      </c>
      <c r="I79" s="34">
        <f>G79-H79</f>
        <v>20.070000000000007</v>
      </c>
      <c r="J79" s="34">
        <f>ROUND(D79*F79*0.97,2)</f>
        <v>0.53</v>
      </c>
      <c r="K79" s="34">
        <f>ROUND(J79*0.8/0.97,2)</f>
        <v>0.44</v>
      </c>
      <c r="L79" s="34">
        <f>J79-K79</f>
        <v>0.09000000000000002</v>
      </c>
      <c r="M79" s="34"/>
      <c r="N79" s="34">
        <v>23.68</v>
      </c>
      <c r="O79" s="34">
        <f t="shared" si="33"/>
        <v>91.39000000000001</v>
      </c>
      <c r="P79" s="49"/>
      <c r="Q79" s="8"/>
    </row>
    <row r="80" spans="1:17" s="1" customFormat="1" ht="16.5" customHeight="1">
      <c r="A80" s="33">
        <v>3</v>
      </c>
      <c r="B80" s="34" t="s">
        <v>40</v>
      </c>
      <c r="C80" s="34">
        <v>26.57</v>
      </c>
      <c r="D80" s="38">
        <v>21.07</v>
      </c>
      <c r="E80" s="36">
        <v>36</v>
      </c>
      <c r="F80" s="37">
        <v>10.9</v>
      </c>
      <c r="G80" s="34">
        <f>ROUND(C80*E80*0.97,2)</f>
        <v>927.82</v>
      </c>
      <c r="H80" s="34">
        <f>ROUND(G80*0.8/0.97,2)</f>
        <v>765.21</v>
      </c>
      <c r="I80" s="34">
        <f>G80-H80</f>
        <v>162.61</v>
      </c>
      <c r="J80" s="34">
        <f aca="true" t="shared" si="48" ref="J80:J105">ROUND(D80*F80*0.97,2)</f>
        <v>222.77</v>
      </c>
      <c r="K80" s="34">
        <f aca="true" t="shared" si="49" ref="K80:K105">ROUND(J80*0.8/0.97,2)</f>
        <v>183.73</v>
      </c>
      <c r="L80" s="34">
        <f aca="true" t="shared" si="50" ref="L80:L105">J80-K80</f>
        <v>39.04000000000002</v>
      </c>
      <c r="M80" s="34"/>
      <c r="N80" s="34">
        <v>83.64</v>
      </c>
      <c r="O80" s="34">
        <f aca="true" t="shared" si="51" ref="O80:O105">G80+J80+M80-N80</f>
        <v>1066.95</v>
      </c>
      <c r="P80" s="49"/>
      <c r="Q80" s="8"/>
    </row>
    <row r="81" spans="1:17" s="1" customFormat="1" ht="16.5" customHeight="1">
      <c r="A81" s="29" t="s">
        <v>97</v>
      </c>
      <c r="B81" s="32" t="s">
        <v>98</v>
      </c>
      <c r="C81" s="26">
        <f>SUM(C82:C88)</f>
        <v>133.51</v>
      </c>
      <c r="D81" s="31">
        <f>SUM(D82:D88)</f>
        <v>77.26</v>
      </c>
      <c r="E81" s="27">
        <v>36</v>
      </c>
      <c r="F81" s="28">
        <v>10.9</v>
      </c>
      <c r="G81" s="26">
        <f aca="true" t="shared" si="52" ref="G81:L81">SUM(G82:G88)</f>
        <v>4662.17</v>
      </c>
      <c r="H81" s="26">
        <f t="shared" si="52"/>
        <v>3845.08</v>
      </c>
      <c r="I81" s="26">
        <f t="shared" si="52"/>
        <v>817.0900000000001</v>
      </c>
      <c r="J81" s="26">
        <f t="shared" si="52"/>
        <v>816.8700000000001</v>
      </c>
      <c r="K81" s="26">
        <f t="shared" si="52"/>
        <v>673.72</v>
      </c>
      <c r="L81" s="26">
        <f t="shared" si="52"/>
        <v>143.14999999999998</v>
      </c>
      <c r="M81" s="26">
        <v>105.04</v>
      </c>
      <c r="N81" s="26">
        <f>SUM(N82:N88)</f>
        <v>194.3</v>
      </c>
      <c r="O81" s="26">
        <f t="shared" si="51"/>
        <v>5389.78</v>
      </c>
      <c r="P81" s="49"/>
      <c r="Q81" s="8"/>
    </row>
    <row r="82" spans="1:17" s="1" customFormat="1" ht="16.5" customHeight="1">
      <c r="A82" s="33">
        <v>1</v>
      </c>
      <c r="B82" s="34" t="s">
        <v>99</v>
      </c>
      <c r="C82" s="34">
        <v>1.16</v>
      </c>
      <c r="D82" s="38">
        <v>0.51</v>
      </c>
      <c r="E82" s="36">
        <v>36</v>
      </c>
      <c r="F82" s="37">
        <v>10.9</v>
      </c>
      <c r="G82" s="34">
        <f aca="true" t="shared" si="53" ref="G82:G88">ROUND(C82*E82*0.97,2)</f>
        <v>40.51</v>
      </c>
      <c r="H82" s="34">
        <f aca="true" t="shared" si="54" ref="H82:H88">ROUND(G82*0.8/0.97,2)</f>
        <v>33.41</v>
      </c>
      <c r="I82" s="34">
        <f aca="true" t="shared" si="55" ref="I82:I88">G82-H82</f>
        <v>7.100000000000001</v>
      </c>
      <c r="J82" s="34">
        <f t="shared" si="48"/>
        <v>5.39</v>
      </c>
      <c r="K82" s="34">
        <f t="shared" si="49"/>
        <v>4.45</v>
      </c>
      <c r="L82" s="34">
        <f t="shared" si="50"/>
        <v>0.9399999999999995</v>
      </c>
      <c r="M82" s="34"/>
      <c r="N82" s="34">
        <v>0.16</v>
      </c>
      <c r="O82" s="34">
        <f t="shared" si="51"/>
        <v>45.74</v>
      </c>
      <c r="P82" s="49"/>
      <c r="Q82" s="8"/>
    </row>
    <row r="83" spans="1:17" s="1" customFormat="1" ht="16.5" customHeight="1">
      <c r="A83" s="33">
        <v>2</v>
      </c>
      <c r="B83" s="34" t="s">
        <v>100</v>
      </c>
      <c r="C83" s="34">
        <v>7.26</v>
      </c>
      <c r="D83" s="38">
        <v>3.92</v>
      </c>
      <c r="E83" s="36">
        <v>36</v>
      </c>
      <c r="F83" s="37">
        <v>10.9</v>
      </c>
      <c r="G83" s="34">
        <f t="shared" si="53"/>
        <v>253.52</v>
      </c>
      <c r="H83" s="34">
        <f t="shared" si="54"/>
        <v>209.09</v>
      </c>
      <c r="I83" s="34">
        <f t="shared" si="55"/>
        <v>44.43000000000001</v>
      </c>
      <c r="J83" s="34">
        <f t="shared" si="48"/>
        <v>41.45</v>
      </c>
      <c r="K83" s="34">
        <f t="shared" si="49"/>
        <v>34.19</v>
      </c>
      <c r="L83" s="34">
        <f t="shared" si="50"/>
        <v>7.260000000000005</v>
      </c>
      <c r="M83" s="34"/>
      <c r="N83" s="34">
        <v>0</v>
      </c>
      <c r="O83" s="34">
        <f t="shared" si="51"/>
        <v>294.97</v>
      </c>
      <c r="P83" s="49"/>
      <c r="Q83" s="8"/>
    </row>
    <row r="84" spans="1:17" s="1" customFormat="1" ht="16.5" customHeight="1">
      <c r="A84" s="33">
        <v>3</v>
      </c>
      <c r="B84" s="34" t="s">
        <v>101</v>
      </c>
      <c r="C84" s="34">
        <v>0.67</v>
      </c>
      <c r="D84" s="38">
        <v>0</v>
      </c>
      <c r="E84" s="36">
        <v>36</v>
      </c>
      <c r="F84" s="37">
        <v>10.9</v>
      </c>
      <c r="G84" s="34">
        <f t="shared" si="53"/>
        <v>23.4</v>
      </c>
      <c r="H84" s="34">
        <f t="shared" si="54"/>
        <v>19.3</v>
      </c>
      <c r="I84" s="34">
        <f t="shared" si="55"/>
        <v>4.099999999999998</v>
      </c>
      <c r="J84" s="34">
        <f t="shared" si="48"/>
        <v>0</v>
      </c>
      <c r="K84" s="34">
        <f t="shared" si="49"/>
        <v>0</v>
      </c>
      <c r="L84" s="34">
        <f t="shared" si="50"/>
        <v>0</v>
      </c>
      <c r="M84" s="34"/>
      <c r="N84" s="34">
        <v>0</v>
      </c>
      <c r="O84" s="34">
        <f t="shared" si="51"/>
        <v>23.4</v>
      </c>
      <c r="P84" s="49"/>
      <c r="Q84" s="8"/>
    </row>
    <row r="85" spans="1:17" s="1" customFormat="1" ht="16.5" customHeight="1">
      <c r="A85" s="33">
        <v>4</v>
      </c>
      <c r="B85" s="34" t="s">
        <v>102</v>
      </c>
      <c r="C85" s="34">
        <v>53.9</v>
      </c>
      <c r="D85" s="38">
        <v>24.19</v>
      </c>
      <c r="E85" s="36">
        <v>36</v>
      </c>
      <c r="F85" s="37">
        <v>10.9</v>
      </c>
      <c r="G85" s="34">
        <f t="shared" si="53"/>
        <v>1882.19</v>
      </c>
      <c r="H85" s="34">
        <f t="shared" si="54"/>
        <v>1552.32</v>
      </c>
      <c r="I85" s="34">
        <f t="shared" si="55"/>
        <v>329.8700000000001</v>
      </c>
      <c r="J85" s="34">
        <f t="shared" si="48"/>
        <v>255.76</v>
      </c>
      <c r="K85" s="34">
        <f t="shared" si="49"/>
        <v>210.94</v>
      </c>
      <c r="L85" s="34">
        <f t="shared" si="50"/>
        <v>44.81999999999999</v>
      </c>
      <c r="M85" s="34"/>
      <c r="N85" s="34">
        <v>107.84</v>
      </c>
      <c r="O85" s="34">
        <f t="shared" si="51"/>
        <v>2030.11</v>
      </c>
      <c r="P85" s="49"/>
      <c r="Q85" s="8"/>
    </row>
    <row r="86" spans="1:17" s="1" customFormat="1" ht="16.5" customHeight="1">
      <c r="A86" s="33">
        <v>5</v>
      </c>
      <c r="B86" s="34" t="s">
        <v>103</v>
      </c>
      <c r="C86" s="34">
        <v>38.57</v>
      </c>
      <c r="D86" s="38">
        <v>21.42</v>
      </c>
      <c r="E86" s="36">
        <v>36</v>
      </c>
      <c r="F86" s="37">
        <v>10.9</v>
      </c>
      <c r="G86" s="34">
        <f t="shared" si="53"/>
        <v>1346.86</v>
      </c>
      <c r="H86" s="34">
        <f t="shared" si="54"/>
        <v>1110.81</v>
      </c>
      <c r="I86" s="34">
        <f t="shared" si="55"/>
        <v>236.04999999999995</v>
      </c>
      <c r="J86" s="34">
        <f t="shared" si="48"/>
        <v>226.47</v>
      </c>
      <c r="K86" s="34">
        <f t="shared" si="49"/>
        <v>186.78</v>
      </c>
      <c r="L86" s="34">
        <f t="shared" si="50"/>
        <v>39.69</v>
      </c>
      <c r="M86" s="34"/>
      <c r="N86" s="34">
        <v>0</v>
      </c>
      <c r="O86" s="34">
        <f t="shared" si="51"/>
        <v>1573.33</v>
      </c>
      <c r="P86" s="49"/>
      <c r="Q86" s="8"/>
    </row>
    <row r="87" spans="1:17" s="1" customFormat="1" ht="16.5" customHeight="1">
      <c r="A87" s="33">
        <v>6</v>
      </c>
      <c r="B87" s="34" t="s">
        <v>104</v>
      </c>
      <c r="C87" s="34">
        <v>1.72</v>
      </c>
      <c r="D87" s="38">
        <v>1.72</v>
      </c>
      <c r="E87" s="36">
        <v>36</v>
      </c>
      <c r="F87" s="37">
        <v>10.9</v>
      </c>
      <c r="G87" s="34">
        <f t="shared" si="53"/>
        <v>60.06</v>
      </c>
      <c r="H87" s="34">
        <f t="shared" si="54"/>
        <v>49.53</v>
      </c>
      <c r="I87" s="34">
        <f t="shared" si="55"/>
        <v>10.530000000000001</v>
      </c>
      <c r="J87" s="34">
        <f t="shared" si="48"/>
        <v>18.19</v>
      </c>
      <c r="K87" s="34">
        <f t="shared" si="49"/>
        <v>15</v>
      </c>
      <c r="L87" s="34">
        <f t="shared" si="50"/>
        <v>3.1900000000000013</v>
      </c>
      <c r="M87" s="34"/>
      <c r="N87" s="34">
        <v>17.3</v>
      </c>
      <c r="O87" s="34">
        <f t="shared" si="51"/>
        <v>60.95</v>
      </c>
      <c r="P87" s="49"/>
      <c r="Q87" s="8"/>
    </row>
    <row r="88" spans="1:17" s="1" customFormat="1" ht="16.5" customHeight="1">
      <c r="A88" s="33">
        <v>7</v>
      </c>
      <c r="B88" s="34" t="s">
        <v>40</v>
      </c>
      <c r="C88" s="34">
        <v>30.23</v>
      </c>
      <c r="D88" s="34">
        <v>25.5</v>
      </c>
      <c r="E88" s="36">
        <v>36</v>
      </c>
      <c r="F88" s="37">
        <v>10.9</v>
      </c>
      <c r="G88" s="34">
        <f t="shared" si="53"/>
        <v>1055.63</v>
      </c>
      <c r="H88" s="34">
        <f t="shared" si="54"/>
        <v>870.62</v>
      </c>
      <c r="I88" s="34">
        <f t="shared" si="55"/>
        <v>185.0100000000001</v>
      </c>
      <c r="J88" s="34">
        <f t="shared" si="48"/>
        <v>269.61</v>
      </c>
      <c r="K88" s="34">
        <f t="shared" si="49"/>
        <v>222.36</v>
      </c>
      <c r="L88" s="34">
        <f t="shared" si="50"/>
        <v>47.25</v>
      </c>
      <c r="M88" s="34"/>
      <c r="N88" s="34">
        <v>69</v>
      </c>
      <c r="O88" s="34">
        <f t="shared" si="51"/>
        <v>1256.2400000000002</v>
      </c>
      <c r="P88" s="49"/>
      <c r="Q88" s="8"/>
    </row>
    <row r="89" spans="1:17" s="1" customFormat="1" ht="16.5" customHeight="1">
      <c r="A89" s="29" t="s">
        <v>105</v>
      </c>
      <c r="B89" s="32" t="s">
        <v>106</v>
      </c>
      <c r="C89" s="26">
        <f>SUM(C90:C95)</f>
        <v>566.6600000000001</v>
      </c>
      <c r="D89" s="31">
        <f>SUM(D90:D95)</f>
        <v>288.02000000000004</v>
      </c>
      <c r="E89" s="27">
        <v>36</v>
      </c>
      <c r="F89" s="28">
        <v>10.9</v>
      </c>
      <c r="G89" s="26">
        <f aca="true" t="shared" si="56" ref="G89:L89">SUM(G90:G95)</f>
        <v>19787.77</v>
      </c>
      <c r="H89" s="26">
        <f t="shared" si="56"/>
        <v>16319.800000000001</v>
      </c>
      <c r="I89" s="26">
        <f t="shared" si="56"/>
        <v>3467.9700000000003</v>
      </c>
      <c r="J89" s="26">
        <f t="shared" si="56"/>
        <v>3045.2400000000002</v>
      </c>
      <c r="K89" s="26">
        <f t="shared" si="56"/>
        <v>2511.54</v>
      </c>
      <c r="L89" s="26">
        <f t="shared" si="56"/>
        <v>533.7</v>
      </c>
      <c r="M89" s="26">
        <v>190.64</v>
      </c>
      <c r="N89" s="26">
        <f>SUM(N90:N95)</f>
        <v>4693.38</v>
      </c>
      <c r="O89" s="26">
        <f t="shared" si="51"/>
        <v>18330.27</v>
      </c>
      <c r="P89" s="49"/>
      <c r="Q89" s="8"/>
    </row>
    <row r="90" spans="1:17" s="1" customFormat="1" ht="16.5" customHeight="1">
      <c r="A90" s="33">
        <v>1</v>
      </c>
      <c r="B90" s="34" t="s">
        <v>107</v>
      </c>
      <c r="C90" s="34">
        <v>16.76</v>
      </c>
      <c r="D90" s="38">
        <v>6.35</v>
      </c>
      <c r="E90" s="36">
        <v>36</v>
      </c>
      <c r="F90" s="37">
        <v>10.9</v>
      </c>
      <c r="G90" s="34">
        <f aca="true" t="shared" si="57" ref="G90:G95">ROUND(C90*E90*0.97,2)</f>
        <v>585.26</v>
      </c>
      <c r="H90" s="34">
        <f aca="true" t="shared" si="58" ref="H90:H95">ROUND(G90*0.8/0.97,2)</f>
        <v>482.69</v>
      </c>
      <c r="I90" s="34">
        <f aca="true" t="shared" si="59" ref="I90:I95">G90-H90</f>
        <v>102.57</v>
      </c>
      <c r="J90" s="34">
        <f t="shared" si="48"/>
        <v>67.14</v>
      </c>
      <c r="K90" s="34">
        <f t="shared" si="49"/>
        <v>55.37</v>
      </c>
      <c r="L90" s="34">
        <f t="shared" si="50"/>
        <v>11.770000000000003</v>
      </c>
      <c r="M90" s="34"/>
      <c r="N90" s="34">
        <v>77.28</v>
      </c>
      <c r="O90" s="34">
        <f t="shared" si="51"/>
        <v>575.12</v>
      </c>
      <c r="P90" s="49"/>
      <c r="Q90" s="8"/>
    </row>
    <row r="91" spans="1:17" s="1" customFormat="1" ht="16.5" customHeight="1">
      <c r="A91" s="33">
        <v>2</v>
      </c>
      <c r="B91" s="34" t="s">
        <v>108</v>
      </c>
      <c r="C91" s="34">
        <v>87.06</v>
      </c>
      <c r="D91" s="34">
        <v>39.94</v>
      </c>
      <c r="E91" s="36">
        <v>36</v>
      </c>
      <c r="F91" s="37">
        <v>10.9</v>
      </c>
      <c r="G91" s="34">
        <f t="shared" si="57"/>
        <v>3040.14</v>
      </c>
      <c r="H91" s="34">
        <f t="shared" si="58"/>
        <v>2507.33</v>
      </c>
      <c r="I91" s="34">
        <f t="shared" si="59"/>
        <v>532.81</v>
      </c>
      <c r="J91" s="34">
        <f t="shared" si="48"/>
        <v>422.29</v>
      </c>
      <c r="K91" s="34">
        <f t="shared" si="49"/>
        <v>348.28</v>
      </c>
      <c r="L91" s="34">
        <f t="shared" si="50"/>
        <v>74.01000000000005</v>
      </c>
      <c r="M91" s="34"/>
      <c r="N91" s="34">
        <v>482.36</v>
      </c>
      <c r="O91" s="34">
        <f t="shared" si="51"/>
        <v>2980.0699999999997</v>
      </c>
      <c r="P91" s="49"/>
      <c r="Q91" s="8"/>
    </row>
    <row r="92" spans="1:17" s="1" customFormat="1" ht="16.5" customHeight="1">
      <c r="A92" s="33">
        <v>3</v>
      </c>
      <c r="B92" s="34" t="s">
        <v>109</v>
      </c>
      <c r="C92" s="34">
        <v>36.14</v>
      </c>
      <c r="D92" s="34">
        <v>17.46</v>
      </c>
      <c r="E92" s="36">
        <v>36</v>
      </c>
      <c r="F92" s="37">
        <v>10.9</v>
      </c>
      <c r="G92" s="34">
        <f t="shared" si="57"/>
        <v>1262.01</v>
      </c>
      <c r="H92" s="34">
        <f t="shared" si="58"/>
        <v>1040.83</v>
      </c>
      <c r="I92" s="34">
        <f t="shared" si="59"/>
        <v>221.18000000000006</v>
      </c>
      <c r="J92" s="34">
        <f t="shared" si="48"/>
        <v>184.6</v>
      </c>
      <c r="K92" s="34">
        <f t="shared" si="49"/>
        <v>152.25</v>
      </c>
      <c r="L92" s="34">
        <f t="shared" si="50"/>
        <v>32.349999999999994</v>
      </c>
      <c r="M92" s="34"/>
      <c r="N92" s="34">
        <v>42.68</v>
      </c>
      <c r="O92" s="34">
        <f t="shared" si="51"/>
        <v>1403.9299999999998</v>
      </c>
      <c r="P92" s="49"/>
      <c r="Q92" s="8"/>
    </row>
    <row r="93" spans="1:17" s="1" customFormat="1" ht="16.5" customHeight="1">
      <c r="A93" s="33">
        <v>4</v>
      </c>
      <c r="B93" s="34" t="s">
        <v>110</v>
      </c>
      <c r="C93" s="34">
        <v>132.22</v>
      </c>
      <c r="D93" s="38">
        <v>66.22</v>
      </c>
      <c r="E93" s="36">
        <v>36</v>
      </c>
      <c r="F93" s="37">
        <v>10.9</v>
      </c>
      <c r="G93" s="34">
        <f t="shared" si="57"/>
        <v>4617.12</v>
      </c>
      <c r="H93" s="34">
        <f t="shared" si="58"/>
        <v>3807.93</v>
      </c>
      <c r="I93" s="34">
        <f t="shared" si="59"/>
        <v>809.19</v>
      </c>
      <c r="J93" s="34">
        <f t="shared" si="48"/>
        <v>700.14</v>
      </c>
      <c r="K93" s="34">
        <f t="shared" si="49"/>
        <v>577.44</v>
      </c>
      <c r="L93" s="34">
        <f t="shared" si="50"/>
        <v>122.69999999999993</v>
      </c>
      <c r="M93" s="34"/>
      <c r="N93" s="34">
        <v>1137.72</v>
      </c>
      <c r="O93" s="34">
        <f t="shared" si="51"/>
        <v>4179.54</v>
      </c>
      <c r="P93" s="49"/>
      <c r="Q93" s="8"/>
    </row>
    <row r="94" spans="1:17" s="1" customFormat="1" ht="15">
      <c r="A94" s="33">
        <v>5</v>
      </c>
      <c r="B94" s="34" t="s">
        <v>111</v>
      </c>
      <c r="C94" s="34">
        <v>248.49</v>
      </c>
      <c r="D94" s="38">
        <v>126.12</v>
      </c>
      <c r="E94" s="36">
        <v>36</v>
      </c>
      <c r="F94" s="37">
        <v>10.9</v>
      </c>
      <c r="G94" s="34">
        <f t="shared" si="57"/>
        <v>8677.27</v>
      </c>
      <c r="H94" s="34">
        <f t="shared" si="58"/>
        <v>7156.51</v>
      </c>
      <c r="I94" s="34">
        <f t="shared" si="59"/>
        <v>1520.7600000000002</v>
      </c>
      <c r="J94" s="34">
        <f t="shared" si="48"/>
        <v>1333.47</v>
      </c>
      <c r="K94" s="34">
        <f t="shared" si="49"/>
        <v>1099.77</v>
      </c>
      <c r="L94" s="34">
        <f t="shared" si="50"/>
        <v>233.70000000000005</v>
      </c>
      <c r="M94" s="34"/>
      <c r="N94" s="34">
        <v>2869.96</v>
      </c>
      <c r="O94" s="34">
        <f t="shared" si="51"/>
        <v>7140.78</v>
      </c>
      <c r="P94" s="56"/>
      <c r="Q94" s="8"/>
    </row>
    <row r="95" spans="1:17" s="1" customFormat="1" ht="16.5" customHeight="1">
      <c r="A95" s="33">
        <v>6</v>
      </c>
      <c r="B95" s="34" t="s">
        <v>40</v>
      </c>
      <c r="C95" s="34">
        <v>45.99</v>
      </c>
      <c r="D95" s="52">
        <v>31.93</v>
      </c>
      <c r="E95" s="36">
        <v>36</v>
      </c>
      <c r="F95" s="37">
        <v>10.9</v>
      </c>
      <c r="G95" s="34">
        <f t="shared" si="57"/>
        <v>1605.97</v>
      </c>
      <c r="H95" s="34">
        <f t="shared" si="58"/>
        <v>1324.51</v>
      </c>
      <c r="I95" s="34">
        <f t="shared" si="59"/>
        <v>281.46000000000004</v>
      </c>
      <c r="J95" s="34">
        <f t="shared" si="48"/>
        <v>337.6</v>
      </c>
      <c r="K95" s="34">
        <f t="shared" si="49"/>
        <v>278.43</v>
      </c>
      <c r="L95" s="34">
        <f t="shared" si="50"/>
        <v>59.170000000000016</v>
      </c>
      <c r="M95" s="34"/>
      <c r="N95" s="34">
        <v>83.38</v>
      </c>
      <c r="O95" s="34">
        <f t="shared" si="51"/>
        <v>1860.19</v>
      </c>
      <c r="P95" s="49"/>
      <c r="Q95" s="8"/>
    </row>
    <row r="96" spans="1:17" s="1" customFormat="1" ht="16.5" customHeight="1">
      <c r="A96" s="29" t="s">
        <v>112</v>
      </c>
      <c r="B96" s="32" t="s">
        <v>113</v>
      </c>
      <c r="C96" s="26">
        <f>SUM(C97:C100)</f>
        <v>57.739999999999995</v>
      </c>
      <c r="D96" s="31">
        <f>SUM(D97:D100)</f>
        <v>21.249999999999996</v>
      </c>
      <c r="E96" s="27">
        <v>36</v>
      </c>
      <c r="F96" s="28">
        <v>10.9</v>
      </c>
      <c r="G96" s="26">
        <f aca="true" t="shared" si="60" ref="G96:L96">SUM(G97:G100)</f>
        <v>2016.28</v>
      </c>
      <c r="H96" s="26">
        <f t="shared" si="60"/>
        <v>1662.9200000000003</v>
      </c>
      <c r="I96" s="26">
        <f t="shared" si="60"/>
        <v>353.3599999999998</v>
      </c>
      <c r="J96" s="26">
        <f t="shared" si="60"/>
        <v>224.68</v>
      </c>
      <c r="K96" s="26">
        <f t="shared" si="60"/>
        <v>185.3</v>
      </c>
      <c r="L96" s="26">
        <f t="shared" si="60"/>
        <v>39.37999999999999</v>
      </c>
      <c r="M96" s="26">
        <v>28.53</v>
      </c>
      <c r="N96" s="26">
        <f>SUM(N97:N100)</f>
        <v>124.16</v>
      </c>
      <c r="O96" s="26">
        <f t="shared" si="51"/>
        <v>2145.3300000000004</v>
      </c>
      <c r="P96" s="49"/>
      <c r="Q96" s="8"/>
    </row>
    <row r="97" spans="1:17" s="1" customFormat="1" ht="16.5" customHeight="1">
      <c r="A97" s="33">
        <v>1</v>
      </c>
      <c r="B97" s="34" t="s">
        <v>114</v>
      </c>
      <c r="C97" s="34">
        <v>5.86</v>
      </c>
      <c r="D97" s="38">
        <v>0.64</v>
      </c>
      <c r="E97" s="36">
        <v>36</v>
      </c>
      <c r="F97" s="37">
        <v>10.9</v>
      </c>
      <c r="G97" s="34">
        <f>ROUND(C97*E97*0.97,2)</f>
        <v>204.63</v>
      </c>
      <c r="H97" s="34">
        <f>ROUND(G97*0.8/0.97,2)</f>
        <v>168.77</v>
      </c>
      <c r="I97" s="34">
        <f>G97-H97</f>
        <v>35.859999999999985</v>
      </c>
      <c r="J97" s="34">
        <f t="shared" si="48"/>
        <v>6.77</v>
      </c>
      <c r="K97" s="34">
        <f t="shared" si="49"/>
        <v>5.58</v>
      </c>
      <c r="L97" s="34">
        <f t="shared" si="50"/>
        <v>1.1899999999999995</v>
      </c>
      <c r="M97" s="34"/>
      <c r="N97" s="34">
        <v>0</v>
      </c>
      <c r="O97" s="34">
        <f t="shared" si="51"/>
        <v>211.4</v>
      </c>
      <c r="P97" s="49"/>
      <c r="Q97" s="8"/>
    </row>
    <row r="98" spans="1:17" s="1" customFormat="1" ht="16.5" customHeight="1">
      <c r="A98" s="33">
        <v>2</v>
      </c>
      <c r="B98" s="34" t="s">
        <v>115</v>
      </c>
      <c r="C98" s="34">
        <v>0.36</v>
      </c>
      <c r="D98" s="38">
        <v>0.26</v>
      </c>
      <c r="E98" s="36">
        <v>36</v>
      </c>
      <c r="F98" s="37">
        <v>10.9</v>
      </c>
      <c r="G98" s="34">
        <f>ROUND(C98*E98*0.97,2)</f>
        <v>12.57</v>
      </c>
      <c r="H98" s="34">
        <f>ROUND(G98*0.8/0.97,2)</f>
        <v>10.37</v>
      </c>
      <c r="I98" s="34">
        <f>G98-H98</f>
        <v>2.200000000000001</v>
      </c>
      <c r="J98" s="34">
        <f t="shared" si="48"/>
        <v>2.75</v>
      </c>
      <c r="K98" s="34">
        <f t="shared" si="49"/>
        <v>2.27</v>
      </c>
      <c r="L98" s="34">
        <f t="shared" si="50"/>
        <v>0.48</v>
      </c>
      <c r="M98" s="34"/>
      <c r="N98" s="34">
        <v>0</v>
      </c>
      <c r="O98" s="34">
        <f t="shared" si="51"/>
        <v>15.32</v>
      </c>
      <c r="P98" s="49"/>
      <c r="Q98" s="8"/>
    </row>
    <row r="99" spans="1:17" s="1" customFormat="1" ht="16.5" customHeight="1">
      <c r="A99" s="33">
        <v>3</v>
      </c>
      <c r="B99" s="34" t="s">
        <v>116</v>
      </c>
      <c r="C99" s="34">
        <v>49.18</v>
      </c>
      <c r="D99" s="38">
        <v>19.52</v>
      </c>
      <c r="E99" s="36">
        <v>36</v>
      </c>
      <c r="F99" s="37">
        <v>10.9</v>
      </c>
      <c r="G99" s="34">
        <f>ROUND(C99*E99*0.97,2)</f>
        <v>1717.37</v>
      </c>
      <c r="H99" s="34">
        <f>ROUND(G99*0.8/0.97,2)</f>
        <v>1416.39</v>
      </c>
      <c r="I99" s="34">
        <f>G99-H99</f>
        <v>300.9799999999998</v>
      </c>
      <c r="J99" s="34">
        <f t="shared" si="48"/>
        <v>206.38</v>
      </c>
      <c r="K99" s="34">
        <f t="shared" si="49"/>
        <v>170.21</v>
      </c>
      <c r="L99" s="34">
        <f t="shared" si="50"/>
        <v>36.16999999999999</v>
      </c>
      <c r="M99" s="34"/>
      <c r="N99" s="34">
        <v>124.16</v>
      </c>
      <c r="O99" s="34">
        <f t="shared" si="51"/>
        <v>1799.59</v>
      </c>
      <c r="P99" s="49"/>
      <c r="Q99" s="8"/>
    </row>
    <row r="100" spans="1:17" s="1" customFormat="1" ht="16.5" customHeight="1">
      <c r="A100" s="33">
        <v>4</v>
      </c>
      <c r="B100" s="34" t="s">
        <v>40</v>
      </c>
      <c r="C100" s="34">
        <v>2.34</v>
      </c>
      <c r="D100" s="38">
        <v>0.83</v>
      </c>
      <c r="E100" s="36">
        <v>36</v>
      </c>
      <c r="F100" s="37">
        <v>10.9</v>
      </c>
      <c r="G100" s="34">
        <f>ROUND(C100*E100*0.97,2)</f>
        <v>81.71</v>
      </c>
      <c r="H100" s="34">
        <f>ROUND(G100*0.8/0.97,2)</f>
        <v>67.39</v>
      </c>
      <c r="I100" s="34">
        <f>G100-H100</f>
        <v>14.319999999999993</v>
      </c>
      <c r="J100" s="34">
        <f t="shared" si="48"/>
        <v>8.78</v>
      </c>
      <c r="K100" s="34">
        <f t="shared" si="49"/>
        <v>7.24</v>
      </c>
      <c r="L100" s="34">
        <f t="shared" si="50"/>
        <v>1.5399999999999991</v>
      </c>
      <c r="M100" s="34"/>
      <c r="N100" s="34">
        <v>0</v>
      </c>
      <c r="O100" s="34">
        <f t="shared" si="51"/>
        <v>90.49</v>
      </c>
      <c r="P100" s="49"/>
      <c r="Q100" s="8"/>
    </row>
    <row r="101" spans="1:17" s="1" customFormat="1" ht="16.5" customHeight="1">
      <c r="A101" s="29" t="s">
        <v>117</v>
      </c>
      <c r="B101" s="32" t="s">
        <v>118</v>
      </c>
      <c r="C101" s="26">
        <f>SUM(C102:C104)</f>
        <v>26.740000000000002</v>
      </c>
      <c r="D101" s="31">
        <f>SUM(D102:D104)</f>
        <v>16.86</v>
      </c>
      <c r="E101" s="27">
        <v>36</v>
      </c>
      <c r="F101" s="28">
        <v>10.9</v>
      </c>
      <c r="G101" s="26">
        <f aca="true" t="shared" si="61" ref="G101:L101">SUM(G102:G104)</f>
        <v>933.76</v>
      </c>
      <c r="H101" s="26">
        <f t="shared" si="61"/>
        <v>770.11</v>
      </c>
      <c r="I101" s="26">
        <f t="shared" si="61"/>
        <v>163.64999999999995</v>
      </c>
      <c r="J101" s="26">
        <f t="shared" si="61"/>
        <v>178.26</v>
      </c>
      <c r="K101" s="26">
        <f t="shared" si="61"/>
        <v>147.03</v>
      </c>
      <c r="L101" s="26">
        <f t="shared" si="61"/>
        <v>31.229999999999997</v>
      </c>
      <c r="M101" s="26">
        <v>35.99</v>
      </c>
      <c r="N101" s="26">
        <f>SUM(N102:N104)</f>
        <v>124</v>
      </c>
      <c r="O101" s="26">
        <f t="shared" si="51"/>
        <v>1024.01</v>
      </c>
      <c r="P101" s="49"/>
      <c r="Q101" s="8"/>
    </row>
    <row r="102" spans="1:17" s="1" customFormat="1" ht="16.5" customHeight="1">
      <c r="A102" s="33">
        <v>1</v>
      </c>
      <c r="B102" s="34" t="s">
        <v>119</v>
      </c>
      <c r="C102" s="34">
        <v>17.86</v>
      </c>
      <c r="D102" s="38">
        <v>9.97</v>
      </c>
      <c r="E102" s="36">
        <v>36</v>
      </c>
      <c r="F102" s="37">
        <v>10.9</v>
      </c>
      <c r="G102" s="34">
        <f>ROUND(C102*E102*0.97,2)</f>
        <v>623.67</v>
      </c>
      <c r="H102" s="34">
        <f>ROUND(G102*0.8/0.97,2)</f>
        <v>514.37</v>
      </c>
      <c r="I102" s="34">
        <f>G102-H102</f>
        <v>109.29999999999995</v>
      </c>
      <c r="J102" s="34">
        <f>ROUND(D102*F102*0.97,2)</f>
        <v>105.41</v>
      </c>
      <c r="K102" s="34">
        <f>ROUND(J102*0.8/0.97,2)</f>
        <v>86.94</v>
      </c>
      <c r="L102" s="34">
        <f>J102-K102</f>
        <v>18.47</v>
      </c>
      <c r="M102" s="34"/>
      <c r="N102" s="34">
        <v>48.8</v>
      </c>
      <c r="O102" s="34">
        <f t="shared" si="51"/>
        <v>680.28</v>
      </c>
      <c r="P102" s="49"/>
      <c r="Q102" s="8"/>
    </row>
    <row r="103" spans="1:17" s="1" customFormat="1" ht="16.5" customHeight="1">
      <c r="A103" s="33">
        <v>2</v>
      </c>
      <c r="B103" s="34" t="s">
        <v>120</v>
      </c>
      <c r="C103" s="34">
        <v>5.55</v>
      </c>
      <c r="D103" s="38">
        <v>4.88</v>
      </c>
      <c r="E103" s="36">
        <v>36</v>
      </c>
      <c r="F103" s="37">
        <v>10.9</v>
      </c>
      <c r="G103" s="34">
        <f>ROUND(C103*E103*0.97,2)</f>
        <v>193.81</v>
      </c>
      <c r="H103" s="34">
        <f>ROUND(G103*0.8/0.97,2)</f>
        <v>159.84</v>
      </c>
      <c r="I103" s="34">
        <f>G103-H103</f>
        <v>33.97</v>
      </c>
      <c r="J103" s="34">
        <f>ROUND(D103*F103*0.97,2)</f>
        <v>51.6</v>
      </c>
      <c r="K103" s="34">
        <f>ROUND(J103*0.8/0.97,2)</f>
        <v>42.56</v>
      </c>
      <c r="L103" s="34">
        <f>J103-K103</f>
        <v>9.04</v>
      </c>
      <c r="M103" s="34"/>
      <c r="N103" s="34">
        <v>75.2</v>
      </c>
      <c r="O103" s="34">
        <f t="shared" si="51"/>
        <v>170.20999999999998</v>
      </c>
      <c r="P103" s="49"/>
      <c r="Q103" s="8"/>
    </row>
    <row r="104" spans="1:17" s="1" customFormat="1" ht="16.5" customHeight="1">
      <c r="A104" s="33">
        <v>3</v>
      </c>
      <c r="B104" s="34" t="s">
        <v>121</v>
      </c>
      <c r="C104" s="34">
        <v>3.33</v>
      </c>
      <c r="D104" s="38">
        <v>2.01</v>
      </c>
      <c r="E104" s="36">
        <v>36</v>
      </c>
      <c r="F104" s="37">
        <v>10.9</v>
      </c>
      <c r="G104" s="34">
        <f>ROUND(C104*E104*0.97,2)</f>
        <v>116.28</v>
      </c>
      <c r="H104" s="34">
        <f>ROUND(G104*0.8/0.97,2)</f>
        <v>95.9</v>
      </c>
      <c r="I104" s="34">
        <f>G104-H104</f>
        <v>20.379999999999995</v>
      </c>
      <c r="J104" s="34">
        <f aca="true" t="shared" si="62" ref="J104:J145">ROUND(D104*F104*0.97,2)</f>
        <v>21.25</v>
      </c>
      <c r="K104" s="34">
        <f aca="true" t="shared" si="63" ref="K104:K145">ROUND(J104*0.8/0.97,2)</f>
        <v>17.53</v>
      </c>
      <c r="L104" s="34">
        <f aca="true" t="shared" si="64" ref="L104:L135">J104-K104</f>
        <v>3.719999999999999</v>
      </c>
      <c r="M104" s="34"/>
      <c r="N104" s="34">
        <v>0</v>
      </c>
      <c r="O104" s="34">
        <f aca="true" t="shared" si="65" ref="O104:O135">G104+J104+M104-N104</f>
        <v>137.53</v>
      </c>
      <c r="P104" s="49"/>
      <c r="Q104" s="8"/>
    </row>
    <row r="105" spans="1:17" s="1" customFormat="1" ht="16.5" customHeight="1">
      <c r="A105" s="53" t="s">
        <v>122</v>
      </c>
      <c r="B105" s="32" t="s">
        <v>123</v>
      </c>
      <c r="C105" s="26">
        <f>SUM(C106:C109)</f>
        <v>169.28</v>
      </c>
      <c r="D105" s="31">
        <f>SUM(D106:D109)</f>
        <v>66.27</v>
      </c>
      <c r="E105" s="27">
        <v>36</v>
      </c>
      <c r="F105" s="28">
        <v>10.9</v>
      </c>
      <c r="G105" s="26">
        <f aca="true" t="shared" si="66" ref="G105:L105">SUM(G106:G109)</f>
        <v>5911.25</v>
      </c>
      <c r="H105" s="26">
        <f t="shared" si="66"/>
        <v>4875.26</v>
      </c>
      <c r="I105" s="26">
        <f t="shared" si="66"/>
        <v>1035.99</v>
      </c>
      <c r="J105" s="26">
        <f t="shared" si="66"/>
        <v>700.6700000000001</v>
      </c>
      <c r="K105" s="26">
        <f t="shared" si="66"/>
        <v>577.87</v>
      </c>
      <c r="L105" s="26">
        <f t="shared" si="66"/>
        <v>122.80000000000001</v>
      </c>
      <c r="M105" s="26">
        <v>63.4</v>
      </c>
      <c r="N105" s="26">
        <f>SUM(N106:N109)</f>
        <v>225.6</v>
      </c>
      <c r="O105" s="26">
        <f t="shared" si="65"/>
        <v>6449.719999999999</v>
      </c>
      <c r="P105" s="49"/>
      <c r="Q105" s="8"/>
    </row>
    <row r="106" spans="1:17" s="1" customFormat="1" ht="16.5" customHeight="1">
      <c r="A106" s="33">
        <v>1</v>
      </c>
      <c r="B106" s="34" t="s">
        <v>124</v>
      </c>
      <c r="C106" s="34">
        <v>31.92</v>
      </c>
      <c r="D106" s="34">
        <v>14.54</v>
      </c>
      <c r="E106" s="36">
        <v>36</v>
      </c>
      <c r="F106" s="37">
        <v>10.9</v>
      </c>
      <c r="G106" s="34">
        <f aca="true" t="shared" si="67" ref="G106:G109">ROUND(C106*E106*0.97,2)</f>
        <v>1114.65</v>
      </c>
      <c r="H106" s="34">
        <f aca="true" t="shared" si="68" ref="H106:H109">ROUND(G106*0.8/0.97,2)</f>
        <v>919.3</v>
      </c>
      <c r="I106" s="34">
        <f aca="true" t="shared" si="69" ref="I106:I109">G106-H106</f>
        <v>195.35000000000014</v>
      </c>
      <c r="J106" s="34">
        <f t="shared" si="62"/>
        <v>153.73</v>
      </c>
      <c r="K106" s="34">
        <f t="shared" si="63"/>
        <v>126.79</v>
      </c>
      <c r="L106" s="34">
        <f t="shared" si="64"/>
        <v>26.939999999999984</v>
      </c>
      <c r="M106" s="34"/>
      <c r="N106" s="34">
        <v>4.16</v>
      </c>
      <c r="O106" s="34">
        <f t="shared" si="65"/>
        <v>1264.22</v>
      </c>
      <c r="P106" s="49"/>
      <c r="Q106" s="8"/>
    </row>
    <row r="107" spans="1:17" s="1" customFormat="1" ht="16.5" customHeight="1">
      <c r="A107" s="33">
        <v>2</v>
      </c>
      <c r="B107" s="34" t="s">
        <v>125</v>
      </c>
      <c r="C107" s="34">
        <v>42.2</v>
      </c>
      <c r="D107" s="38">
        <v>12.35</v>
      </c>
      <c r="E107" s="36">
        <v>36</v>
      </c>
      <c r="F107" s="37">
        <v>10.9</v>
      </c>
      <c r="G107" s="34">
        <f t="shared" si="67"/>
        <v>1473.62</v>
      </c>
      <c r="H107" s="34">
        <f t="shared" si="68"/>
        <v>1215.36</v>
      </c>
      <c r="I107" s="34">
        <f t="shared" si="69"/>
        <v>258.26</v>
      </c>
      <c r="J107" s="34">
        <f t="shared" si="62"/>
        <v>130.58</v>
      </c>
      <c r="K107" s="34">
        <f t="shared" si="63"/>
        <v>107.69</v>
      </c>
      <c r="L107" s="34">
        <f t="shared" si="64"/>
        <v>22.890000000000015</v>
      </c>
      <c r="M107" s="34"/>
      <c r="N107" s="34">
        <v>63.56</v>
      </c>
      <c r="O107" s="34">
        <f t="shared" si="65"/>
        <v>1540.6399999999999</v>
      </c>
      <c r="P107" s="49"/>
      <c r="Q107" s="8"/>
    </row>
    <row r="108" spans="1:17" s="1" customFormat="1" ht="16.5" customHeight="1">
      <c r="A108" s="33">
        <v>3</v>
      </c>
      <c r="B108" s="34" t="s">
        <v>126</v>
      </c>
      <c r="C108" s="34">
        <v>83.84</v>
      </c>
      <c r="D108" s="38">
        <v>29.1</v>
      </c>
      <c r="E108" s="36">
        <v>36</v>
      </c>
      <c r="F108" s="37">
        <v>10.9</v>
      </c>
      <c r="G108" s="34">
        <f t="shared" si="67"/>
        <v>2927.69</v>
      </c>
      <c r="H108" s="34">
        <f t="shared" si="68"/>
        <v>2414.59</v>
      </c>
      <c r="I108" s="34">
        <f t="shared" si="69"/>
        <v>513.0999999999999</v>
      </c>
      <c r="J108" s="34">
        <f t="shared" si="62"/>
        <v>307.67</v>
      </c>
      <c r="K108" s="34">
        <f t="shared" si="63"/>
        <v>253.75</v>
      </c>
      <c r="L108" s="34">
        <f t="shared" si="64"/>
        <v>53.920000000000016</v>
      </c>
      <c r="M108" s="34"/>
      <c r="N108" s="34">
        <v>157.88</v>
      </c>
      <c r="O108" s="34">
        <f t="shared" si="65"/>
        <v>3077.48</v>
      </c>
      <c r="P108" s="49"/>
      <c r="Q108" s="8"/>
    </row>
    <row r="109" spans="1:17" s="1" customFormat="1" ht="16.5" customHeight="1">
      <c r="A109" s="33">
        <v>4</v>
      </c>
      <c r="B109" s="34" t="s">
        <v>40</v>
      </c>
      <c r="C109" s="34">
        <v>11.32</v>
      </c>
      <c r="D109" s="38">
        <v>10.28</v>
      </c>
      <c r="E109" s="36">
        <v>36</v>
      </c>
      <c r="F109" s="37">
        <v>10.9</v>
      </c>
      <c r="G109" s="34">
        <f t="shared" si="67"/>
        <v>395.29</v>
      </c>
      <c r="H109" s="34">
        <f t="shared" si="68"/>
        <v>326.01</v>
      </c>
      <c r="I109" s="34">
        <f t="shared" si="69"/>
        <v>69.28000000000003</v>
      </c>
      <c r="J109" s="34">
        <f t="shared" si="62"/>
        <v>108.69</v>
      </c>
      <c r="K109" s="34">
        <f t="shared" si="63"/>
        <v>89.64</v>
      </c>
      <c r="L109" s="34">
        <f t="shared" si="64"/>
        <v>19.049999999999997</v>
      </c>
      <c r="M109" s="34"/>
      <c r="N109" s="34">
        <v>0</v>
      </c>
      <c r="O109" s="34">
        <f t="shared" si="65"/>
        <v>503.98</v>
      </c>
      <c r="P109" s="49"/>
      <c r="Q109" s="8"/>
    </row>
    <row r="110" spans="1:17" s="1" customFormat="1" ht="18" customHeight="1">
      <c r="A110" s="53" t="s">
        <v>127</v>
      </c>
      <c r="B110" s="26" t="s">
        <v>128</v>
      </c>
      <c r="C110" s="26">
        <f>SUM(C111:C145)</f>
        <v>3272.74</v>
      </c>
      <c r="D110" s="31">
        <f>SUM(D111:D145)</f>
        <v>1759.3200000000004</v>
      </c>
      <c r="E110" s="27">
        <v>36</v>
      </c>
      <c r="F110" s="28">
        <v>10.9</v>
      </c>
      <c r="G110" s="26">
        <f aca="true" t="shared" si="70" ref="G110:L110">SUM(G111:G145)</f>
        <v>114284.10000000002</v>
      </c>
      <c r="H110" s="26">
        <f t="shared" si="70"/>
        <v>94254.94000000003</v>
      </c>
      <c r="I110" s="26">
        <f t="shared" si="70"/>
        <v>20029.160000000003</v>
      </c>
      <c r="J110" s="26">
        <f t="shared" si="70"/>
        <v>18601.290000000005</v>
      </c>
      <c r="K110" s="26">
        <f t="shared" si="70"/>
        <v>15341.28</v>
      </c>
      <c r="L110" s="26">
        <f t="shared" si="70"/>
        <v>3260.0099999999998</v>
      </c>
      <c r="M110" s="26"/>
      <c r="N110" s="26">
        <f>SUM(N111:N145)</f>
        <v>14213.659999999998</v>
      </c>
      <c r="O110" s="26">
        <f t="shared" si="65"/>
        <v>118671.73000000001</v>
      </c>
      <c r="P110" s="49"/>
      <c r="Q110" s="8"/>
    </row>
    <row r="111" spans="1:17" s="1" customFormat="1" ht="16.5" customHeight="1">
      <c r="A111" s="53" t="s">
        <v>129</v>
      </c>
      <c r="B111" s="26" t="s">
        <v>130</v>
      </c>
      <c r="C111" s="26">
        <v>8.21</v>
      </c>
      <c r="D111" s="54">
        <v>6.03</v>
      </c>
      <c r="E111" s="27">
        <v>36</v>
      </c>
      <c r="F111" s="28">
        <v>10.9</v>
      </c>
      <c r="G111" s="26">
        <f aca="true" t="shared" si="71" ref="G111:G145">ROUND(C111*E111*0.97,2)</f>
        <v>286.69</v>
      </c>
      <c r="H111" s="26">
        <f aca="true" t="shared" si="72" ref="H111:H145">ROUND(G111*0.8/0.97,2)</f>
        <v>236.45</v>
      </c>
      <c r="I111" s="26">
        <f aca="true" t="shared" si="73" ref="I111:I145">G111-H111</f>
        <v>50.24000000000001</v>
      </c>
      <c r="J111" s="26">
        <f t="shared" si="62"/>
        <v>63.76</v>
      </c>
      <c r="K111" s="26">
        <f t="shared" si="63"/>
        <v>52.59</v>
      </c>
      <c r="L111" s="26">
        <f t="shared" si="64"/>
        <v>11.169999999999995</v>
      </c>
      <c r="M111" s="26"/>
      <c r="N111" s="26">
        <v>74.22</v>
      </c>
      <c r="O111" s="26">
        <f t="shared" si="65"/>
        <v>276.23</v>
      </c>
      <c r="P111" s="49"/>
      <c r="Q111" s="8"/>
    </row>
    <row r="112" spans="1:17" s="1" customFormat="1" ht="16.5" customHeight="1">
      <c r="A112" s="53" t="s">
        <v>131</v>
      </c>
      <c r="B112" s="26" t="s">
        <v>132</v>
      </c>
      <c r="C112" s="26">
        <v>122.27</v>
      </c>
      <c r="D112" s="55">
        <v>122.27</v>
      </c>
      <c r="E112" s="27">
        <v>36</v>
      </c>
      <c r="F112" s="28">
        <v>10.9</v>
      </c>
      <c r="G112" s="26">
        <f t="shared" si="71"/>
        <v>4269.67</v>
      </c>
      <c r="H112" s="26">
        <f t="shared" si="72"/>
        <v>3521.38</v>
      </c>
      <c r="I112" s="26">
        <f t="shared" si="73"/>
        <v>748.29</v>
      </c>
      <c r="J112" s="26">
        <f t="shared" si="62"/>
        <v>1292.76</v>
      </c>
      <c r="K112" s="26">
        <f t="shared" si="63"/>
        <v>1066.19</v>
      </c>
      <c r="L112" s="26">
        <f t="shared" si="64"/>
        <v>226.56999999999994</v>
      </c>
      <c r="M112" s="26"/>
      <c r="N112" s="26">
        <v>1448.34</v>
      </c>
      <c r="O112" s="26">
        <f t="shared" si="65"/>
        <v>4114.09</v>
      </c>
      <c r="P112" s="49"/>
      <c r="Q112" s="8"/>
    </row>
    <row r="113" spans="1:17" s="2" customFormat="1" ht="16.5" customHeight="1">
      <c r="A113" s="53" t="s">
        <v>133</v>
      </c>
      <c r="B113" s="26" t="s">
        <v>134</v>
      </c>
      <c r="C113" s="26">
        <v>102.7</v>
      </c>
      <c r="D113" s="54">
        <v>54.88</v>
      </c>
      <c r="E113" s="27">
        <v>36</v>
      </c>
      <c r="F113" s="28">
        <v>10.9</v>
      </c>
      <c r="G113" s="26">
        <f t="shared" si="71"/>
        <v>3586.28</v>
      </c>
      <c r="H113" s="26">
        <f t="shared" si="72"/>
        <v>2957.76</v>
      </c>
      <c r="I113" s="26">
        <f t="shared" si="73"/>
        <v>628.52</v>
      </c>
      <c r="J113" s="26">
        <f t="shared" si="62"/>
        <v>580.25</v>
      </c>
      <c r="K113" s="26">
        <f t="shared" si="63"/>
        <v>478.56</v>
      </c>
      <c r="L113" s="26">
        <f t="shared" si="64"/>
        <v>101.69</v>
      </c>
      <c r="M113" s="26"/>
      <c r="N113" s="26">
        <v>375.26</v>
      </c>
      <c r="O113" s="26">
        <f t="shared" si="65"/>
        <v>3791.2700000000004</v>
      </c>
      <c r="P113" s="49"/>
      <c r="Q113" s="8"/>
    </row>
    <row r="114" spans="1:17" s="1" customFormat="1" ht="16.5" customHeight="1">
      <c r="A114" s="53" t="s">
        <v>135</v>
      </c>
      <c r="B114" s="26" t="s">
        <v>136</v>
      </c>
      <c r="C114" s="26">
        <v>111.95</v>
      </c>
      <c r="D114" s="54">
        <v>58.42</v>
      </c>
      <c r="E114" s="27">
        <v>36</v>
      </c>
      <c r="F114" s="28">
        <v>10.9</v>
      </c>
      <c r="G114" s="26">
        <f t="shared" si="71"/>
        <v>3909.29</v>
      </c>
      <c r="H114" s="26">
        <f t="shared" si="72"/>
        <v>3224.16</v>
      </c>
      <c r="I114" s="26">
        <f t="shared" si="73"/>
        <v>685.1300000000001</v>
      </c>
      <c r="J114" s="26">
        <f t="shared" si="62"/>
        <v>617.67</v>
      </c>
      <c r="K114" s="26">
        <f t="shared" si="63"/>
        <v>509.42</v>
      </c>
      <c r="L114" s="26">
        <f t="shared" si="64"/>
        <v>108.24999999999994</v>
      </c>
      <c r="M114" s="26"/>
      <c r="N114" s="26">
        <v>545.02</v>
      </c>
      <c r="O114" s="26">
        <f t="shared" si="65"/>
        <v>3981.94</v>
      </c>
      <c r="P114" s="49"/>
      <c r="Q114" s="8"/>
    </row>
    <row r="115" spans="1:17" s="1" customFormat="1" ht="16.5" customHeight="1">
      <c r="A115" s="53" t="s">
        <v>137</v>
      </c>
      <c r="B115" s="26" t="s">
        <v>138</v>
      </c>
      <c r="C115" s="26">
        <v>112.29</v>
      </c>
      <c r="D115" s="54">
        <v>73.97</v>
      </c>
      <c r="E115" s="27">
        <v>36</v>
      </c>
      <c r="F115" s="28">
        <v>10.9</v>
      </c>
      <c r="G115" s="26">
        <f t="shared" si="71"/>
        <v>3921.17</v>
      </c>
      <c r="H115" s="26">
        <f t="shared" si="72"/>
        <v>3233.95</v>
      </c>
      <c r="I115" s="26">
        <f t="shared" si="73"/>
        <v>687.2200000000003</v>
      </c>
      <c r="J115" s="26">
        <f t="shared" si="62"/>
        <v>782.08</v>
      </c>
      <c r="K115" s="26">
        <f t="shared" si="63"/>
        <v>645.01</v>
      </c>
      <c r="L115" s="26">
        <f t="shared" si="64"/>
        <v>137.07000000000005</v>
      </c>
      <c r="M115" s="26"/>
      <c r="N115" s="26">
        <v>743.04</v>
      </c>
      <c r="O115" s="26">
        <f t="shared" si="65"/>
        <v>3960.21</v>
      </c>
      <c r="P115" s="49"/>
      <c r="Q115" s="8"/>
    </row>
    <row r="116" spans="1:17" s="1" customFormat="1" ht="16.5" customHeight="1">
      <c r="A116" s="53" t="s">
        <v>139</v>
      </c>
      <c r="B116" s="26" t="s">
        <v>140</v>
      </c>
      <c r="C116" s="26">
        <v>150.97</v>
      </c>
      <c r="D116" s="26">
        <v>84.2</v>
      </c>
      <c r="E116" s="27">
        <v>36</v>
      </c>
      <c r="F116" s="28">
        <v>10.9</v>
      </c>
      <c r="G116" s="26">
        <f t="shared" si="71"/>
        <v>5271.87</v>
      </c>
      <c r="H116" s="26">
        <f t="shared" si="72"/>
        <v>4347.93</v>
      </c>
      <c r="I116" s="26">
        <f t="shared" si="73"/>
        <v>923.9399999999996</v>
      </c>
      <c r="J116" s="26">
        <f t="shared" si="62"/>
        <v>890.25</v>
      </c>
      <c r="K116" s="26">
        <f t="shared" si="63"/>
        <v>734.23</v>
      </c>
      <c r="L116" s="26">
        <f t="shared" si="64"/>
        <v>156.01999999999998</v>
      </c>
      <c r="M116" s="26"/>
      <c r="N116" s="26">
        <v>597.38</v>
      </c>
      <c r="O116" s="26">
        <f t="shared" si="65"/>
        <v>5564.74</v>
      </c>
      <c r="P116" s="49"/>
      <c r="Q116" s="8"/>
    </row>
    <row r="117" spans="1:17" s="2" customFormat="1" ht="16.5" customHeight="1">
      <c r="A117" s="53" t="s">
        <v>141</v>
      </c>
      <c r="B117" s="26" t="s">
        <v>142</v>
      </c>
      <c r="C117" s="26">
        <v>188.81</v>
      </c>
      <c r="D117" s="54">
        <v>66.31</v>
      </c>
      <c r="E117" s="27">
        <v>36</v>
      </c>
      <c r="F117" s="28">
        <v>10.9</v>
      </c>
      <c r="G117" s="26">
        <f t="shared" si="71"/>
        <v>6593.25</v>
      </c>
      <c r="H117" s="26">
        <f t="shared" si="72"/>
        <v>5437.73</v>
      </c>
      <c r="I117" s="26">
        <f t="shared" si="73"/>
        <v>1155.5200000000004</v>
      </c>
      <c r="J117" s="26">
        <f t="shared" si="62"/>
        <v>701.1</v>
      </c>
      <c r="K117" s="26">
        <f t="shared" si="63"/>
        <v>578.23</v>
      </c>
      <c r="L117" s="26">
        <f t="shared" si="64"/>
        <v>122.87</v>
      </c>
      <c r="M117" s="26"/>
      <c r="N117" s="26">
        <v>1280.78</v>
      </c>
      <c r="O117" s="26">
        <f t="shared" si="65"/>
        <v>6013.570000000001</v>
      </c>
      <c r="P117" s="49"/>
      <c r="Q117" s="8"/>
    </row>
    <row r="118" spans="1:17" s="1" customFormat="1" ht="16.5" customHeight="1">
      <c r="A118" s="53" t="s">
        <v>143</v>
      </c>
      <c r="B118" s="26" t="s">
        <v>144</v>
      </c>
      <c r="C118" s="26">
        <v>200.87</v>
      </c>
      <c r="D118" s="54">
        <v>72.34</v>
      </c>
      <c r="E118" s="27">
        <v>36</v>
      </c>
      <c r="F118" s="28">
        <v>10.9</v>
      </c>
      <c r="G118" s="26">
        <f t="shared" si="71"/>
        <v>7014.38</v>
      </c>
      <c r="H118" s="26">
        <f t="shared" si="72"/>
        <v>5785.06</v>
      </c>
      <c r="I118" s="26">
        <f t="shared" si="73"/>
        <v>1229.3199999999997</v>
      </c>
      <c r="J118" s="26">
        <f t="shared" si="62"/>
        <v>764.85</v>
      </c>
      <c r="K118" s="26">
        <f t="shared" si="63"/>
        <v>630.8</v>
      </c>
      <c r="L118" s="26">
        <f t="shared" si="64"/>
        <v>134.05000000000007</v>
      </c>
      <c r="M118" s="26"/>
      <c r="N118" s="26">
        <v>1167.58</v>
      </c>
      <c r="O118" s="26">
        <f t="shared" si="65"/>
        <v>6611.650000000001</v>
      </c>
      <c r="P118" s="49"/>
      <c r="Q118" s="8"/>
    </row>
    <row r="119" spans="1:17" s="1" customFormat="1" ht="16.5" customHeight="1">
      <c r="A119" s="53" t="s">
        <v>145</v>
      </c>
      <c r="B119" s="26" t="s">
        <v>146</v>
      </c>
      <c r="C119" s="26">
        <v>103.77</v>
      </c>
      <c r="D119" s="54">
        <v>55.03</v>
      </c>
      <c r="E119" s="27">
        <v>36</v>
      </c>
      <c r="F119" s="28">
        <v>10.9</v>
      </c>
      <c r="G119" s="26">
        <f t="shared" si="71"/>
        <v>3623.65</v>
      </c>
      <c r="H119" s="26">
        <f t="shared" si="72"/>
        <v>2988.58</v>
      </c>
      <c r="I119" s="26">
        <f t="shared" si="73"/>
        <v>635.0700000000002</v>
      </c>
      <c r="J119" s="26">
        <f t="shared" si="62"/>
        <v>581.83</v>
      </c>
      <c r="K119" s="26">
        <f t="shared" si="63"/>
        <v>479.86</v>
      </c>
      <c r="L119" s="26">
        <f t="shared" si="64"/>
        <v>101.97000000000003</v>
      </c>
      <c r="M119" s="26"/>
      <c r="N119" s="26">
        <v>387.84</v>
      </c>
      <c r="O119" s="26">
        <f t="shared" si="65"/>
        <v>3817.6400000000003</v>
      </c>
      <c r="P119" s="49"/>
      <c r="Q119" s="8"/>
    </row>
    <row r="120" spans="1:17" s="1" customFormat="1" ht="16.5" customHeight="1">
      <c r="A120" s="53" t="s">
        <v>147</v>
      </c>
      <c r="B120" s="26" t="s">
        <v>148</v>
      </c>
      <c r="C120" s="26">
        <v>187.78</v>
      </c>
      <c r="D120" s="54">
        <v>84.73</v>
      </c>
      <c r="E120" s="27">
        <v>36</v>
      </c>
      <c r="F120" s="28">
        <v>10.9</v>
      </c>
      <c r="G120" s="26">
        <f t="shared" si="71"/>
        <v>6557.28</v>
      </c>
      <c r="H120" s="26">
        <f t="shared" si="72"/>
        <v>5408.07</v>
      </c>
      <c r="I120" s="26">
        <f t="shared" si="73"/>
        <v>1149.21</v>
      </c>
      <c r="J120" s="26">
        <f t="shared" si="62"/>
        <v>895.85</v>
      </c>
      <c r="K120" s="26">
        <f t="shared" si="63"/>
        <v>738.85</v>
      </c>
      <c r="L120" s="26">
        <f t="shared" si="64"/>
        <v>157</v>
      </c>
      <c r="M120" s="26"/>
      <c r="N120" s="26">
        <v>992.58</v>
      </c>
      <c r="O120" s="26">
        <f t="shared" si="65"/>
        <v>6460.55</v>
      </c>
      <c r="P120" s="49"/>
      <c r="Q120" s="8"/>
    </row>
    <row r="121" spans="1:17" s="1" customFormat="1" ht="16.5" customHeight="1">
      <c r="A121" s="53" t="s">
        <v>149</v>
      </c>
      <c r="B121" s="26" t="s">
        <v>150</v>
      </c>
      <c r="C121" s="26">
        <v>183.19</v>
      </c>
      <c r="D121" s="54">
        <v>93.54</v>
      </c>
      <c r="E121" s="27">
        <v>36</v>
      </c>
      <c r="F121" s="28">
        <v>10.9</v>
      </c>
      <c r="G121" s="26">
        <f t="shared" si="71"/>
        <v>6396.99</v>
      </c>
      <c r="H121" s="26">
        <f t="shared" si="72"/>
        <v>5275.87</v>
      </c>
      <c r="I121" s="26">
        <f t="shared" si="73"/>
        <v>1121.12</v>
      </c>
      <c r="J121" s="26">
        <f t="shared" si="62"/>
        <v>989</v>
      </c>
      <c r="K121" s="26">
        <f t="shared" si="63"/>
        <v>815.67</v>
      </c>
      <c r="L121" s="26">
        <f t="shared" si="64"/>
        <v>173.33000000000004</v>
      </c>
      <c r="M121" s="26"/>
      <c r="N121" s="26">
        <v>196.94</v>
      </c>
      <c r="O121" s="26">
        <f t="shared" si="65"/>
        <v>7189.05</v>
      </c>
      <c r="P121" s="49"/>
      <c r="Q121" s="8"/>
    </row>
    <row r="122" spans="1:17" s="1" customFormat="1" ht="16.5" customHeight="1">
      <c r="A122" s="53" t="s">
        <v>151</v>
      </c>
      <c r="B122" s="26" t="s">
        <v>152</v>
      </c>
      <c r="C122" s="26">
        <v>204.66</v>
      </c>
      <c r="D122" s="54">
        <v>73.17</v>
      </c>
      <c r="E122" s="27">
        <v>36</v>
      </c>
      <c r="F122" s="28">
        <v>10.9</v>
      </c>
      <c r="G122" s="26">
        <f t="shared" si="71"/>
        <v>7146.73</v>
      </c>
      <c r="H122" s="26">
        <f t="shared" si="72"/>
        <v>5894.21</v>
      </c>
      <c r="I122" s="26">
        <f t="shared" si="73"/>
        <v>1252.5199999999995</v>
      </c>
      <c r="J122" s="26">
        <f t="shared" si="62"/>
        <v>773.63</v>
      </c>
      <c r="K122" s="26">
        <f t="shared" si="63"/>
        <v>638.05</v>
      </c>
      <c r="L122" s="26">
        <f t="shared" si="64"/>
        <v>135.58000000000004</v>
      </c>
      <c r="M122" s="26"/>
      <c r="N122" s="26">
        <v>1110.54</v>
      </c>
      <c r="O122" s="26">
        <f t="shared" si="65"/>
        <v>6809.82</v>
      </c>
      <c r="P122" s="49"/>
      <c r="Q122" s="8"/>
    </row>
    <row r="123" spans="1:17" s="1" customFormat="1" ht="16.5" customHeight="1">
      <c r="A123" s="53" t="s">
        <v>153</v>
      </c>
      <c r="B123" s="26" t="s">
        <v>154</v>
      </c>
      <c r="C123" s="26">
        <v>63.31</v>
      </c>
      <c r="D123" s="26">
        <v>18.6</v>
      </c>
      <c r="E123" s="27">
        <v>36</v>
      </c>
      <c r="F123" s="28">
        <v>10.9</v>
      </c>
      <c r="G123" s="26">
        <f t="shared" si="71"/>
        <v>2210.79</v>
      </c>
      <c r="H123" s="26">
        <f t="shared" si="72"/>
        <v>1823.33</v>
      </c>
      <c r="I123" s="26">
        <f t="shared" si="73"/>
        <v>387.46000000000004</v>
      </c>
      <c r="J123" s="26">
        <f t="shared" si="62"/>
        <v>196.66</v>
      </c>
      <c r="K123" s="26">
        <f t="shared" si="63"/>
        <v>162.19</v>
      </c>
      <c r="L123" s="26">
        <f t="shared" si="64"/>
        <v>34.47</v>
      </c>
      <c r="M123" s="26"/>
      <c r="N123" s="26">
        <v>181.48</v>
      </c>
      <c r="O123" s="26">
        <f t="shared" si="65"/>
        <v>2225.97</v>
      </c>
      <c r="P123" s="49"/>
      <c r="Q123" s="8"/>
    </row>
    <row r="124" spans="1:17" s="1" customFormat="1" ht="16.5" customHeight="1">
      <c r="A124" s="53" t="s">
        <v>155</v>
      </c>
      <c r="B124" s="26" t="s">
        <v>156</v>
      </c>
      <c r="C124" s="26">
        <v>34.91</v>
      </c>
      <c r="D124" s="54">
        <v>17.27</v>
      </c>
      <c r="E124" s="27">
        <v>36</v>
      </c>
      <c r="F124" s="28">
        <v>10.9</v>
      </c>
      <c r="G124" s="26">
        <f t="shared" si="71"/>
        <v>1219.06</v>
      </c>
      <c r="H124" s="26">
        <f t="shared" si="72"/>
        <v>1005.41</v>
      </c>
      <c r="I124" s="26">
        <f t="shared" si="73"/>
        <v>213.64999999999998</v>
      </c>
      <c r="J124" s="26">
        <f t="shared" si="62"/>
        <v>182.6</v>
      </c>
      <c r="K124" s="26">
        <f t="shared" si="63"/>
        <v>150.6</v>
      </c>
      <c r="L124" s="26">
        <f t="shared" si="64"/>
        <v>32</v>
      </c>
      <c r="M124" s="26"/>
      <c r="N124" s="26">
        <v>122.32</v>
      </c>
      <c r="O124" s="26">
        <f t="shared" si="65"/>
        <v>1279.34</v>
      </c>
      <c r="P124" s="49"/>
      <c r="Q124" s="8"/>
    </row>
    <row r="125" spans="1:17" s="1" customFormat="1" ht="16.5" customHeight="1">
      <c r="A125" s="53" t="s">
        <v>157</v>
      </c>
      <c r="B125" s="26" t="s">
        <v>158</v>
      </c>
      <c r="C125" s="26">
        <v>48.48</v>
      </c>
      <c r="D125" s="54">
        <v>10.41</v>
      </c>
      <c r="E125" s="27">
        <v>36</v>
      </c>
      <c r="F125" s="28">
        <v>10.9</v>
      </c>
      <c r="G125" s="26">
        <f t="shared" si="71"/>
        <v>1692.92</v>
      </c>
      <c r="H125" s="26">
        <f t="shared" si="72"/>
        <v>1396.22</v>
      </c>
      <c r="I125" s="26">
        <f t="shared" si="73"/>
        <v>296.70000000000005</v>
      </c>
      <c r="J125" s="26">
        <f t="shared" si="62"/>
        <v>110.06</v>
      </c>
      <c r="K125" s="26">
        <f t="shared" si="63"/>
        <v>90.77</v>
      </c>
      <c r="L125" s="26">
        <f t="shared" si="64"/>
        <v>19.290000000000006</v>
      </c>
      <c r="M125" s="26"/>
      <c r="N125" s="26">
        <v>67.84</v>
      </c>
      <c r="O125" s="26">
        <f t="shared" si="65"/>
        <v>1735.14</v>
      </c>
      <c r="P125" s="49"/>
      <c r="Q125" s="8"/>
    </row>
    <row r="126" spans="1:17" s="1" customFormat="1" ht="16.5" customHeight="1">
      <c r="A126" s="53" t="s">
        <v>159</v>
      </c>
      <c r="B126" s="26" t="s">
        <v>160</v>
      </c>
      <c r="C126" s="26">
        <v>44.81</v>
      </c>
      <c r="D126" s="54">
        <v>24.18</v>
      </c>
      <c r="E126" s="27">
        <v>36</v>
      </c>
      <c r="F126" s="28">
        <v>10.9</v>
      </c>
      <c r="G126" s="26">
        <f t="shared" si="71"/>
        <v>1564.77</v>
      </c>
      <c r="H126" s="26">
        <f t="shared" si="72"/>
        <v>1290.53</v>
      </c>
      <c r="I126" s="26">
        <f t="shared" si="73"/>
        <v>274.24</v>
      </c>
      <c r="J126" s="26">
        <f t="shared" si="62"/>
        <v>255.66</v>
      </c>
      <c r="K126" s="26">
        <f t="shared" si="63"/>
        <v>210.85</v>
      </c>
      <c r="L126" s="26">
        <f t="shared" si="64"/>
        <v>44.81</v>
      </c>
      <c r="M126" s="26"/>
      <c r="N126" s="26">
        <v>94.08</v>
      </c>
      <c r="O126" s="26">
        <f t="shared" si="65"/>
        <v>1726.3500000000001</v>
      </c>
      <c r="P126" s="49"/>
      <c r="Q126" s="8"/>
    </row>
    <row r="127" spans="1:17" s="1" customFormat="1" ht="16.5" customHeight="1">
      <c r="A127" s="53" t="s">
        <v>161</v>
      </c>
      <c r="B127" s="26" t="s">
        <v>162</v>
      </c>
      <c r="C127" s="26">
        <v>147.47</v>
      </c>
      <c r="D127" s="54">
        <v>103.34</v>
      </c>
      <c r="E127" s="27">
        <v>36</v>
      </c>
      <c r="F127" s="28">
        <v>10.9</v>
      </c>
      <c r="G127" s="26">
        <f t="shared" si="71"/>
        <v>5149.65</v>
      </c>
      <c r="H127" s="26">
        <f t="shared" si="72"/>
        <v>4247.13</v>
      </c>
      <c r="I127" s="26">
        <f t="shared" si="73"/>
        <v>902.5199999999995</v>
      </c>
      <c r="J127" s="26">
        <f t="shared" si="62"/>
        <v>1092.61</v>
      </c>
      <c r="K127" s="26">
        <f t="shared" si="63"/>
        <v>901.12</v>
      </c>
      <c r="L127" s="26">
        <f t="shared" si="64"/>
        <v>191.4899999999999</v>
      </c>
      <c r="M127" s="26"/>
      <c r="N127" s="26">
        <v>453.56</v>
      </c>
      <c r="O127" s="26">
        <f t="shared" si="65"/>
        <v>5788.699999999999</v>
      </c>
      <c r="P127" s="49"/>
      <c r="Q127" s="8"/>
    </row>
    <row r="128" spans="1:17" s="1" customFormat="1" ht="16.5" customHeight="1">
      <c r="A128" s="53" t="s">
        <v>163</v>
      </c>
      <c r="B128" s="26" t="s">
        <v>164</v>
      </c>
      <c r="C128" s="26">
        <v>5.4</v>
      </c>
      <c r="D128" s="26">
        <v>5.4</v>
      </c>
      <c r="E128" s="27">
        <v>36</v>
      </c>
      <c r="F128" s="28">
        <v>10.9</v>
      </c>
      <c r="G128" s="26">
        <f t="shared" si="71"/>
        <v>188.57</v>
      </c>
      <c r="H128" s="26">
        <f t="shared" si="72"/>
        <v>155.52</v>
      </c>
      <c r="I128" s="26">
        <f t="shared" si="73"/>
        <v>33.04999999999998</v>
      </c>
      <c r="J128" s="26">
        <f t="shared" si="62"/>
        <v>57.09</v>
      </c>
      <c r="K128" s="26">
        <f t="shared" si="63"/>
        <v>47.08</v>
      </c>
      <c r="L128" s="26">
        <f t="shared" si="64"/>
        <v>10.010000000000005</v>
      </c>
      <c r="M128" s="26"/>
      <c r="N128" s="26">
        <v>47.98</v>
      </c>
      <c r="O128" s="26">
        <f t="shared" si="65"/>
        <v>197.68</v>
      </c>
      <c r="P128" s="49"/>
      <c r="Q128" s="8"/>
    </row>
    <row r="129" spans="1:17" s="1" customFormat="1" ht="16.5" customHeight="1">
      <c r="A129" s="53" t="s">
        <v>165</v>
      </c>
      <c r="B129" s="26" t="s">
        <v>166</v>
      </c>
      <c r="C129" s="26">
        <v>6.61</v>
      </c>
      <c r="D129" s="54">
        <v>6.61</v>
      </c>
      <c r="E129" s="27">
        <v>36</v>
      </c>
      <c r="F129" s="28">
        <v>10.9</v>
      </c>
      <c r="G129" s="26">
        <f t="shared" si="71"/>
        <v>230.82</v>
      </c>
      <c r="H129" s="26">
        <f t="shared" si="72"/>
        <v>190.37</v>
      </c>
      <c r="I129" s="26">
        <f t="shared" si="73"/>
        <v>40.44999999999999</v>
      </c>
      <c r="J129" s="26">
        <f t="shared" si="62"/>
        <v>69.89</v>
      </c>
      <c r="K129" s="26">
        <f t="shared" si="63"/>
        <v>57.64</v>
      </c>
      <c r="L129" s="26">
        <f t="shared" si="64"/>
        <v>12.25</v>
      </c>
      <c r="M129" s="26"/>
      <c r="N129" s="26">
        <v>15.12</v>
      </c>
      <c r="O129" s="26">
        <f t="shared" si="65"/>
        <v>285.59</v>
      </c>
      <c r="P129" s="49"/>
      <c r="Q129" s="8"/>
    </row>
    <row r="130" spans="1:17" s="1" customFormat="1" ht="16.5" customHeight="1">
      <c r="A130" s="53" t="s">
        <v>167</v>
      </c>
      <c r="B130" s="26" t="s">
        <v>168</v>
      </c>
      <c r="C130" s="26">
        <v>27.44</v>
      </c>
      <c r="D130" s="54">
        <v>27.44</v>
      </c>
      <c r="E130" s="27">
        <v>36</v>
      </c>
      <c r="F130" s="28">
        <v>10.9</v>
      </c>
      <c r="G130" s="26">
        <f t="shared" si="71"/>
        <v>958.2</v>
      </c>
      <c r="H130" s="26">
        <f t="shared" si="72"/>
        <v>790.27</v>
      </c>
      <c r="I130" s="26">
        <f t="shared" si="73"/>
        <v>167.93000000000006</v>
      </c>
      <c r="J130" s="26">
        <f t="shared" si="62"/>
        <v>290.12</v>
      </c>
      <c r="K130" s="26">
        <f t="shared" si="63"/>
        <v>239.27</v>
      </c>
      <c r="L130" s="26">
        <f t="shared" si="64"/>
        <v>50.849999999999994</v>
      </c>
      <c r="M130" s="26"/>
      <c r="N130" s="26">
        <v>107.9</v>
      </c>
      <c r="O130" s="26">
        <f t="shared" si="65"/>
        <v>1140.42</v>
      </c>
      <c r="P130" s="49"/>
      <c r="Q130" s="8"/>
    </row>
    <row r="131" spans="1:17" s="1" customFormat="1" ht="16.5" customHeight="1">
      <c r="A131" s="53" t="s">
        <v>169</v>
      </c>
      <c r="B131" s="26" t="s">
        <v>170</v>
      </c>
      <c r="C131" s="26">
        <v>116.17</v>
      </c>
      <c r="D131" s="54">
        <v>86.69</v>
      </c>
      <c r="E131" s="27">
        <v>36</v>
      </c>
      <c r="F131" s="28">
        <v>10.9</v>
      </c>
      <c r="G131" s="26">
        <f t="shared" si="71"/>
        <v>4056.66</v>
      </c>
      <c r="H131" s="26">
        <f t="shared" si="72"/>
        <v>3345.7</v>
      </c>
      <c r="I131" s="26">
        <f t="shared" si="73"/>
        <v>710.96</v>
      </c>
      <c r="J131" s="26">
        <f t="shared" si="62"/>
        <v>916.57</v>
      </c>
      <c r="K131" s="26">
        <f t="shared" si="63"/>
        <v>755.93</v>
      </c>
      <c r="L131" s="26">
        <f t="shared" si="64"/>
        <v>160.6400000000001</v>
      </c>
      <c r="M131" s="26"/>
      <c r="N131" s="26">
        <v>337.22</v>
      </c>
      <c r="O131" s="26">
        <f t="shared" si="65"/>
        <v>4636.009999999999</v>
      </c>
      <c r="P131" s="49"/>
      <c r="Q131" s="8"/>
    </row>
    <row r="132" spans="1:17" s="1" customFormat="1" ht="16.5" customHeight="1">
      <c r="A132" s="53" t="s">
        <v>171</v>
      </c>
      <c r="B132" s="26" t="s">
        <v>172</v>
      </c>
      <c r="C132" s="26">
        <v>37.42</v>
      </c>
      <c r="D132" s="54">
        <v>4.93</v>
      </c>
      <c r="E132" s="27">
        <v>36</v>
      </c>
      <c r="F132" s="28">
        <v>10.9</v>
      </c>
      <c r="G132" s="26">
        <f t="shared" si="71"/>
        <v>1306.71</v>
      </c>
      <c r="H132" s="26">
        <f t="shared" si="72"/>
        <v>1077.7</v>
      </c>
      <c r="I132" s="26">
        <f t="shared" si="73"/>
        <v>229.01</v>
      </c>
      <c r="J132" s="26">
        <f t="shared" si="62"/>
        <v>52.12</v>
      </c>
      <c r="K132" s="26">
        <f t="shared" si="63"/>
        <v>42.99</v>
      </c>
      <c r="L132" s="26">
        <f t="shared" si="64"/>
        <v>9.129999999999995</v>
      </c>
      <c r="M132" s="26"/>
      <c r="N132" s="26">
        <v>22.72</v>
      </c>
      <c r="O132" s="26">
        <f t="shared" si="65"/>
        <v>1336.11</v>
      </c>
      <c r="P132" s="49"/>
      <c r="Q132" s="8"/>
    </row>
    <row r="133" spans="1:17" s="1" customFormat="1" ht="16.5" customHeight="1">
      <c r="A133" s="53" t="s">
        <v>173</v>
      </c>
      <c r="B133" s="26" t="s">
        <v>174</v>
      </c>
      <c r="C133" s="26">
        <v>93.53</v>
      </c>
      <c r="D133" s="54">
        <v>39.71</v>
      </c>
      <c r="E133" s="27">
        <v>36</v>
      </c>
      <c r="F133" s="28">
        <v>10.9</v>
      </c>
      <c r="G133" s="26">
        <f t="shared" si="71"/>
        <v>3266.07</v>
      </c>
      <c r="H133" s="26">
        <f t="shared" si="72"/>
        <v>2693.67</v>
      </c>
      <c r="I133" s="26">
        <f t="shared" si="73"/>
        <v>572.4000000000001</v>
      </c>
      <c r="J133" s="26">
        <f t="shared" si="62"/>
        <v>419.85</v>
      </c>
      <c r="K133" s="26">
        <f t="shared" si="63"/>
        <v>346.27</v>
      </c>
      <c r="L133" s="26">
        <f t="shared" si="64"/>
        <v>73.58000000000004</v>
      </c>
      <c r="M133" s="26"/>
      <c r="N133" s="26">
        <v>0</v>
      </c>
      <c r="O133" s="26">
        <f t="shared" si="65"/>
        <v>3685.92</v>
      </c>
      <c r="P133" s="49"/>
      <c r="Q133" s="8"/>
    </row>
    <row r="134" spans="1:17" s="1" customFormat="1" ht="16.5" customHeight="1">
      <c r="A134" s="53" t="s">
        <v>175</v>
      </c>
      <c r="B134" s="26" t="s">
        <v>176</v>
      </c>
      <c r="C134" s="26">
        <v>81.05</v>
      </c>
      <c r="D134" s="26">
        <v>15.89</v>
      </c>
      <c r="E134" s="27">
        <v>36</v>
      </c>
      <c r="F134" s="28">
        <v>10.9</v>
      </c>
      <c r="G134" s="26">
        <f t="shared" si="71"/>
        <v>2830.27</v>
      </c>
      <c r="H134" s="26">
        <f t="shared" si="72"/>
        <v>2334.24</v>
      </c>
      <c r="I134" s="26">
        <f t="shared" si="73"/>
        <v>496.0300000000002</v>
      </c>
      <c r="J134" s="26">
        <f t="shared" si="62"/>
        <v>168</v>
      </c>
      <c r="K134" s="26">
        <f t="shared" si="63"/>
        <v>138.56</v>
      </c>
      <c r="L134" s="26">
        <f t="shared" si="64"/>
        <v>29.439999999999998</v>
      </c>
      <c r="M134" s="26"/>
      <c r="N134" s="26">
        <v>53.44</v>
      </c>
      <c r="O134" s="26">
        <f t="shared" si="65"/>
        <v>2944.83</v>
      </c>
      <c r="P134" s="49"/>
      <c r="Q134" s="8"/>
    </row>
    <row r="135" spans="1:17" s="1" customFormat="1" ht="16.5" customHeight="1">
      <c r="A135" s="53" t="s">
        <v>177</v>
      </c>
      <c r="B135" s="26" t="s">
        <v>178</v>
      </c>
      <c r="C135" s="26">
        <v>83.68</v>
      </c>
      <c r="D135" s="54">
        <v>39.46</v>
      </c>
      <c r="E135" s="27">
        <v>36</v>
      </c>
      <c r="F135" s="28">
        <v>10.9</v>
      </c>
      <c r="G135" s="26">
        <f t="shared" si="71"/>
        <v>2922.11</v>
      </c>
      <c r="H135" s="26">
        <f t="shared" si="72"/>
        <v>2409.99</v>
      </c>
      <c r="I135" s="26">
        <f t="shared" si="73"/>
        <v>512.1200000000003</v>
      </c>
      <c r="J135" s="26">
        <f t="shared" si="62"/>
        <v>417.21</v>
      </c>
      <c r="K135" s="26">
        <f t="shared" si="63"/>
        <v>344.09</v>
      </c>
      <c r="L135" s="26">
        <f t="shared" si="64"/>
        <v>73.12</v>
      </c>
      <c r="M135" s="26"/>
      <c r="N135" s="26">
        <v>83.78</v>
      </c>
      <c r="O135" s="26">
        <f t="shared" si="65"/>
        <v>3255.54</v>
      </c>
      <c r="P135" s="49"/>
      <c r="Q135" s="8"/>
    </row>
    <row r="136" spans="1:17" s="1" customFormat="1" ht="16.5" customHeight="1">
      <c r="A136" s="53" t="s">
        <v>179</v>
      </c>
      <c r="B136" s="26" t="s">
        <v>180</v>
      </c>
      <c r="C136" s="26">
        <v>108.44</v>
      </c>
      <c r="D136" s="54">
        <v>62.93</v>
      </c>
      <c r="E136" s="27">
        <v>36</v>
      </c>
      <c r="F136" s="28">
        <v>10.9</v>
      </c>
      <c r="G136" s="26">
        <f t="shared" si="71"/>
        <v>3786.72</v>
      </c>
      <c r="H136" s="26">
        <f t="shared" si="72"/>
        <v>3123.07</v>
      </c>
      <c r="I136" s="26">
        <f t="shared" si="73"/>
        <v>663.6499999999996</v>
      </c>
      <c r="J136" s="26">
        <f t="shared" si="62"/>
        <v>665.36</v>
      </c>
      <c r="K136" s="26">
        <f t="shared" si="63"/>
        <v>548.75</v>
      </c>
      <c r="L136" s="26">
        <f aca="true" t="shared" si="74" ref="L136:L162">J136-K136</f>
        <v>116.61000000000001</v>
      </c>
      <c r="M136" s="26"/>
      <c r="N136" s="26">
        <v>187.46</v>
      </c>
      <c r="O136" s="26">
        <f aca="true" t="shared" si="75" ref="O136:O162">G136+J136+M136-N136</f>
        <v>4264.62</v>
      </c>
      <c r="P136" s="49"/>
      <c r="Q136" s="8"/>
    </row>
    <row r="137" spans="1:17" s="1" customFormat="1" ht="16.5" customHeight="1">
      <c r="A137" s="53" t="s">
        <v>181</v>
      </c>
      <c r="B137" s="26" t="s">
        <v>182</v>
      </c>
      <c r="C137" s="26">
        <v>199.54</v>
      </c>
      <c r="D137" s="26">
        <v>141.8</v>
      </c>
      <c r="E137" s="27">
        <v>36</v>
      </c>
      <c r="F137" s="28">
        <v>10.9</v>
      </c>
      <c r="G137" s="26">
        <f t="shared" si="71"/>
        <v>6967.94</v>
      </c>
      <c r="H137" s="26">
        <f t="shared" si="72"/>
        <v>5746.75</v>
      </c>
      <c r="I137" s="26">
        <f t="shared" si="73"/>
        <v>1221.1899999999996</v>
      </c>
      <c r="J137" s="26">
        <f t="shared" si="62"/>
        <v>1499.25</v>
      </c>
      <c r="K137" s="26">
        <f t="shared" si="63"/>
        <v>1236.49</v>
      </c>
      <c r="L137" s="26">
        <f t="shared" si="74"/>
        <v>262.76</v>
      </c>
      <c r="M137" s="26"/>
      <c r="N137" s="26">
        <v>2460.32</v>
      </c>
      <c r="O137" s="26">
        <f t="shared" si="75"/>
        <v>6006.869999999999</v>
      </c>
      <c r="P137" s="49"/>
      <c r="Q137" s="8"/>
    </row>
    <row r="138" spans="1:17" s="1" customFormat="1" ht="16.5" customHeight="1">
      <c r="A138" s="53" t="s">
        <v>183</v>
      </c>
      <c r="B138" s="26" t="s">
        <v>184</v>
      </c>
      <c r="C138" s="26">
        <v>71.95</v>
      </c>
      <c r="D138" s="55">
        <v>71.95</v>
      </c>
      <c r="E138" s="27">
        <v>36</v>
      </c>
      <c r="F138" s="28">
        <v>10.9</v>
      </c>
      <c r="G138" s="26">
        <f t="shared" si="71"/>
        <v>2512.49</v>
      </c>
      <c r="H138" s="26">
        <f t="shared" si="72"/>
        <v>2072.16</v>
      </c>
      <c r="I138" s="26">
        <f t="shared" si="73"/>
        <v>440.3299999999999</v>
      </c>
      <c r="J138" s="26">
        <f t="shared" si="62"/>
        <v>760.73</v>
      </c>
      <c r="K138" s="26">
        <f t="shared" si="63"/>
        <v>627.41</v>
      </c>
      <c r="L138" s="26">
        <f t="shared" si="74"/>
        <v>133.32000000000005</v>
      </c>
      <c r="M138" s="26"/>
      <c r="N138" s="26">
        <v>420.7</v>
      </c>
      <c r="O138" s="26">
        <f t="shared" si="75"/>
        <v>2852.52</v>
      </c>
      <c r="P138" s="49"/>
      <c r="Q138" s="8"/>
    </row>
    <row r="139" spans="1:17" s="1" customFormat="1" ht="16.5" customHeight="1">
      <c r="A139" s="53" t="s">
        <v>185</v>
      </c>
      <c r="B139" s="26" t="s">
        <v>186</v>
      </c>
      <c r="C139" s="26">
        <v>69.68</v>
      </c>
      <c r="D139" s="55">
        <v>69.68</v>
      </c>
      <c r="E139" s="27">
        <v>36</v>
      </c>
      <c r="F139" s="28">
        <v>10.9</v>
      </c>
      <c r="G139" s="26">
        <f t="shared" si="71"/>
        <v>2433.23</v>
      </c>
      <c r="H139" s="26">
        <f t="shared" si="72"/>
        <v>2006.79</v>
      </c>
      <c r="I139" s="26">
        <f t="shared" si="73"/>
        <v>426.44000000000005</v>
      </c>
      <c r="J139" s="26">
        <f t="shared" si="62"/>
        <v>736.73</v>
      </c>
      <c r="K139" s="26">
        <f t="shared" si="63"/>
        <v>607.61</v>
      </c>
      <c r="L139" s="26">
        <f t="shared" si="74"/>
        <v>129.12</v>
      </c>
      <c r="M139" s="26"/>
      <c r="N139" s="26">
        <v>282.24</v>
      </c>
      <c r="O139" s="26">
        <f t="shared" si="75"/>
        <v>2887.7200000000003</v>
      </c>
      <c r="P139" s="49"/>
      <c r="Q139" s="8"/>
    </row>
    <row r="140" spans="1:17" s="1" customFormat="1" ht="16.5" customHeight="1">
      <c r="A140" s="53" t="s">
        <v>187</v>
      </c>
      <c r="B140" s="26" t="s">
        <v>188</v>
      </c>
      <c r="C140" s="26">
        <v>78.12</v>
      </c>
      <c r="D140" s="54">
        <v>21.29</v>
      </c>
      <c r="E140" s="27">
        <v>36</v>
      </c>
      <c r="F140" s="28">
        <v>10.9</v>
      </c>
      <c r="G140" s="26">
        <f t="shared" si="71"/>
        <v>2727.95</v>
      </c>
      <c r="H140" s="26">
        <f t="shared" si="72"/>
        <v>2249.86</v>
      </c>
      <c r="I140" s="26">
        <f t="shared" si="73"/>
        <v>478.0899999999997</v>
      </c>
      <c r="J140" s="26">
        <f t="shared" si="62"/>
        <v>225.1</v>
      </c>
      <c r="K140" s="26">
        <f t="shared" si="63"/>
        <v>185.65</v>
      </c>
      <c r="L140" s="26">
        <f t="shared" si="74"/>
        <v>39.44999999999999</v>
      </c>
      <c r="M140" s="26"/>
      <c r="N140" s="26">
        <v>305.58</v>
      </c>
      <c r="O140" s="26">
        <f t="shared" si="75"/>
        <v>2647.47</v>
      </c>
      <c r="P140" s="49"/>
      <c r="Q140" s="8"/>
    </row>
    <row r="141" spans="1:17" s="1" customFormat="1" ht="16.5" customHeight="1">
      <c r="A141" s="53" t="s">
        <v>189</v>
      </c>
      <c r="B141" s="26" t="s">
        <v>190</v>
      </c>
      <c r="C141" s="26">
        <v>60.56</v>
      </c>
      <c r="D141" s="26">
        <v>31.4</v>
      </c>
      <c r="E141" s="27">
        <v>36</v>
      </c>
      <c r="F141" s="28">
        <v>10.9</v>
      </c>
      <c r="G141" s="26">
        <f t="shared" si="71"/>
        <v>2114.76</v>
      </c>
      <c r="H141" s="26">
        <f t="shared" si="72"/>
        <v>1744.13</v>
      </c>
      <c r="I141" s="26">
        <f t="shared" si="73"/>
        <v>370.6300000000001</v>
      </c>
      <c r="J141" s="26">
        <f t="shared" si="62"/>
        <v>331.99</v>
      </c>
      <c r="K141" s="26">
        <f t="shared" si="63"/>
        <v>273.81</v>
      </c>
      <c r="L141" s="26">
        <f t="shared" si="74"/>
        <v>58.18000000000001</v>
      </c>
      <c r="M141" s="26"/>
      <c r="N141" s="26">
        <v>0</v>
      </c>
      <c r="O141" s="26">
        <f t="shared" si="75"/>
        <v>2446.75</v>
      </c>
      <c r="P141" s="49"/>
      <c r="Q141" s="8"/>
    </row>
    <row r="142" spans="1:17" s="1" customFormat="1" ht="16.5" customHeight="1">
      <c r="A142" s="53" t="s">
        <v>191</v>
      </c>
      <c r="B142" s="26" t="s">
        <v>192</v>
      </c>
      <c r="C142" s="26">
        <v>48.74</v>
      </c>
      <c r="D142" s="54">
        <v>30.94</v>
      </c>
      <c r="E142" s="27">
        <v>36</v>
      </c>
      <c r="F142" s="28">
        <v>10.9</v>
      </c>
      <c r="G142" s="26">
        <f t="shared" si="71"/>
        <v>1702</v>
      </c>
      <c r="H142" s="26">
        <f t="shared" si="72"/>
        <v>1403.71</v>
      </c>
      <c r="I142" s="26">
        <f t="shared" si="73"/>
        <v>298.28999999999996</v>
      </c>
      <c r="J142" s="26">
        <f t="shared" si="62"/>
        <v>327.13</v>
      </c>
      <c r="K142" s="26">
        <f t="shared" si="63"/>
        <v>269.8</v>
      </c>
      <c r="L142" s="26">
        <f t="shared" si="74"/>
        <v>57.329999999999984</v>
      </c>
      <c r="M142" s="26"/>
      <c r="N142" s="26">
        <v>0</v>
      </c>
      <c r="O142" s="26">
        <f t="shared" si="75"/>
        <v>2029.13</v>
      </c>
      <c r="P142" s="49"/>
      <c r="Q142" s="8"/>
    </row>
    <row r="143" spans="1:17" s="1" customFormat="1" ht="16.5" customHeight="1">
      <c r="A143" s="53" t="s">
        <v>193</v>
      </c>
      <c r="B143" s="26" t="s">
        <v>194</v>
      </c>
      <c r="C143" s="26">
        <v>35.33</v>
      </c>
      <c r="D143" s="54">
        <v>14.41</v>
      </c>
      <c r="E143" s="27">
        <v>36</v>
      </c>
      <c r="F143" s="28">
        <v>10.9</v>
      </c>
      <c r="G143" s="26">
        <f t="shared" si="71"/>
        <v>1233.72</v>
      </c>
      <c r="H143" s="26">
        <f t="shared" si="72"/>
        <v>1017.5</v>
      </c>
      <c r="I143" s="26">
        <f t="shared" si="73"/>
        <v>216.22000000000003</v>
      </c>
      <c r="J143" s="26">
        <f t="shared" si="62"/>
        <v>152.36</v>
      </c>
      <c r="K143" s="26">
        <f t="shared" si="63"/>
        <v>125.66</v>
      </c>
      <c r="L143" s="26">
        <f t="shared" si="74"/>
        <v>26.700000000000017</v>
      </c>
      <c r="M143" s="26"/>
      <c r="N143" s="26">
        <v>50.4</v>
      </c>
      <c r="O143" s="26">
        <f t="shared" si="75"/>
        <v>1335.6799999999998</v>
      </c>
      <c r="P143" s="49"/>
      <c r="Q143" s="8"/>
    </row>
    <row r="144" spans="1:17" s="1" customFormat="1" ht="16.5" customHeight="1">
      <c r="A144" s="53" t="s">
        <v>195</v>
      </c>
      <c r="B144" s="26" t="s">
        <v>196</v>
      </c>
      <c r="C144" s="26">
        <v>57.65</v>
      </c>
      <c r="D144" s="54">
        <v>32.08</v>
      </c>
      <c r="E144" s="27">
        <v>36</v>
      </c>
      <c r="F144" s="28">
        <v>10.9</v>
      </c>
      <c r="G144" s="26">
        <f t="shared" si="71"/>
        <v>2013.14</v>
      </c>
      <c r="H144" s="26">
        <f t="shared" si="72"/>
        <v>1660.32</v>
      </c>
      <c r="I144" s="26">
        <f t="shared" si="73"/>
        <v>352.82000000000016</v>
      </c>
      <c r="J144" s="26">
        <f t="shared" si="62"/>
        <v>339.18</v>
      </c>
      <c r="K144" s="26">
        <f t="shared" si="63"/>
        <v>279.74</v>
      </c>
      <c r="L144" s="26">
        <f t="shared" si="74"/>
        <v>59.44</v>
      </c>
      <c r="M144" s="26"/>
      <c r="N144" s="26">
        <v>0</v>
      </c>
      <c r="O144" s="26">
        <f t="shared" si="75"/>
        <v>2352.32</v>
      </c>
      <c r="P144" s="49"/>
      <c r="Q144" s="8"/>
    </row>
    <row r="145" spans="1:17" s="1" customFormat="1" ht="16.5" customHeight="1">
      <c r="A145" s="53" t="s">
        <v>197</v>
      </c>
      <c r="B145" s="26" t="s">
        <v>198</v>
      </c>
      <c r="C145" s="26">
        <v>74.98</v>
      </c>
      <c r="D145" s="54">
        <v>38.02</v>
      </c>
      <c r="E145" s="27">
        <v>36</v>
      </c>
      <c r="F145" s="28">
        <v>10.9</v>
      </c>
      <c r="G145" s="26">
        <f t="shared" si="71"/>
        <v>2618.3</v>
      </c>
      <c r="H145" s="26">
        <f t="shared" si="72"/>
        <v>2159.42</v>
      </c>
      <c r="I145" s="26">
        <f t="shared" si="73"/>
        <v>458.8800000000001</v>
      </c>
      <c r="J145" s="34">
        <f t="shared" si="62"/>
        <v>401.99</v>
      </c>
      <c r="K145" s="34">
        <f t="shared" si="63"/>
        <v>331.54</v>
      </c>
      <c r="L145" s="34">
        <f t="shared" si="74"/>
        <v>70.44999999999999</v>
      </c>
      <c r="M145" s="26"/>
      <c r="N145" s="26">
        <v>0</v>
      </c>
      <c r="O145" s="26">
        <f t="shared" si="75"/>
        <v>3020.29</v>
      </c>
      <c r="P145" s="49"/>
      <c r="Q145" s="8"/>
    </row>
    <row r="146" spans="1:17" s="1" customFormat="1" ht="16.5" customHeight="1">
      <c r="A146" s="57" t="s">
        <v>199</v>
      </c>
      <c r="B146" s="32" t="s">
        <v>200</v>
      </c>
      <c r="C146" s="26">
        <f>SUM(C147:C162)</f>
        <v>145.35</v>
      </c>
      <c r="D146" s="31">
        <f>SUM(D147:D162)</f>
        <v>118.95000000000002</v>
      </c>
      <c r="E146" s="27">
        <v>36</v>
      </c>
      <c r="F146" s="28">
        <v>10.9</v>
      </c>
      <c r="G146" s="26">
        <f aca="true" t="shared" si="76" ref="G146:L146">SUM(G147:G162)</f>
        <v>5101.81</v>
      </c>
      <c r="H146" s="26">
        <f t="shared" si="76"/>
        <v>4186.099999999999</v>
      </c>
      <c r="I146" s="26">
        <f t="shared" si="76"/>
        <v>915.71</v>
      </c>
      <c r="J146" s="26">
        <f t="shared" si="76"/>
        <v>1264.1499999999999</v>
      </c>
      <c r="K146" s="26">
        <f t="shared" si="76"/>
        <v>1037.26</v>
      </c>
      <c r="L146" s="26">
        <f t="shared" si="76"/>
        <v>226.8899999999999</v>
      </c>
      <c r="M146" s="26"/>
      <c r="N146" s="26">
        <f>SUM(N147:N162)</f>
        <v>1177.8200000000002</v>
      </c>
      <c r="O146" s="26">
        <f t="shared" si="75"/>
        <v>5188.139999999999</v>
      </c>
      <c r="P146" s="49"/>
      <c r="Q146" s="8"/>
    </row>
    <row r="147" spans="1:17" s="1" customFormat="1" ht="15">
      <c r="A147" s="33">
        <v>1</v>
      </c>
      <c r="B147" s="34" t="s">
        <v>201</v>
      </c>
      <c r="C147" s="34">
        <v>25.66</v>
      </c>
      <c r="D147" s="38">
        <v>25.63</v>
      </c>
      <c r="E147" s="36">
        <v>36</v>
      </c>
      <c r="F147" s="37">
        <v>10.9</v>
      </c>
      <c r="G147" s="34">
        <f>ROUND(C147*E147*0.975,2)</f>
        <v>900.67</v>
      </c>
      <c r="H147" s="34">
        <f>ROUND(G147*0.8/0.975,2)</f>
        <v>739.01</v>
      </c>
      <c r="I147" s="34">
        <f aca="true" t="shared" si="77" ref="I140:I162">G147-H147</f>
        <v>161.65999999999997</v>
      </c>
      <c r="J147" s="34">
        <f>ROUND(D147*F147*0.975,2)</f>
        <v>272.38</v>
      </c>
      <c r="K147" s="34">
        <f>ROUND(J147*0.8/0.975,2)</f>
        <v>223.49</v>
      </c>
      <c r="L147" s="34">
        <f t="shared" si="74"/>
        <v>48.889999999999986</v>
      </c>
      <c r="M147" s="34"/>
      <c r="N147" s="34">
        <v>386.88</v>
      </c>
      <c r="O147" s="34">
        <f t="shared" si="75"/>
        <v>786.17</v>
      </c>
      <c r="P147" s="56"/>
      <c r="Q147" s="8"/>
    </row>
    <row r="148" spans="1:17" s="1" customFormat="1" ht="16.5" customHeight="1">
      <c r="A148" s="33">
        <v>2</v>
      </c>
      <c r="B148" s="34" t="s">
        <v>202</v>
      </c>
      <c r="C148" s="34">
        <v>0.73</v>
      </c>
      <c r="D148" s="38">
        <v>0.73</v>
      </c>
      <c r="E148" s="36">
        <v>36</v>
      </c>
      <c r="F148" s="37">
        <v>10.9</v>
      </c>
      <c r="G148" s="34">
        <f aca="true" t="shared" si="78" ref="G148:G162">ROUND(C148*E148*0.975,2)</f>
        <v>25.62</v>
      </c>
      <c r="H148" s="34">
        <f aca="true" t="shared" si="79" ref="H148:H162">ROUND(G148*0.8/0.975,2)</f>
        <v>21.02</v>
      </c>
      <c r="I148" s="34">
        <f t="shared" si="77"/>
        <v>4.600000000000001</v>
      </c>
      <c r="J148" s="34">
        <f aca="true" t="shared" si="80" ref="J148:J162">ROUND(D148*F148*0.975,2)</f>
        <v>7.76</v>
      </c>
      <c r="K148" s="34">
        <f aca="true" t="shared" si="81" ref="K148:K162">ROUND(J148*0.8/0.975,2)</f>
        <v>6.37</v>
      </c>
      <c r="L148" s="34">
        <f t="shared" si="74"/>
        <v>1.3899999999999997</v>
      </c>
      <c r="M148" s="34"/>
      <c r="N148" s="34">
        <v>7.3</v>
      </c>
      <c r="O148" s="34">
        <f t="shared" si="75"/>
        <v>26.080000000000002</v>
      </c>
      <c r="P148" s="49"/>
      <c r="Q148" s="8"/>
    </row>
    <row r="149" spans="1:17" s="1" customFormat="1" ht="16.5" customHeight="1">
      <c r="A149" s="33">
        <v>3</v>
      </c>
      <c r="B149" s="34" t="s">
        <v>203</v>
      </c>
      <c r="C149" s="34">
        <v>1.76</v>
      </c>
      <c r="D149" s="38">
        <v>0.93</v>
      </c>
      <c r="E149" s="36">
        <v>36</v>
      </c>
      <c r="F149" s="37">
        <v>10.9</v>
      </c>
      <c r="G149" s="34">
        <f t="shared" si="78"/>
        <v>61.78</v>
      </c>
      <c r="H149" s="34">
        <f t="shared" si="79"/>
        <v>50.69</v>
      </c>
      <c r="I149" s="34">
        <f t="shared" si="77"/>
        <v>11.090000000000003</v>
      </c>
      <c r="J149" s="34">
        <f t="shared" si="80"/>
        <v>9.88</v>
      </c>
      <c r="K149" s="34">
        <f t="shared" si="81"/>
        <v>8.11</v>
      </c>
      <c r="L149" s="34">
        <f t="shared" si="74"/>
        <v>1.7700000000000014</v>
      </c>
      <c r="M149" s="34"/>
      <c r="N149" s="34">
        <v>9.6</v>
      </c>
      <c r="O149" s="34">
        <f t="shared" si="75"/>
        <v>62.059999999999995</v>
      </c>
      <c r="P149" s="49"/>
      <c r="Q149" s="8"/>
    </row>
    <row r="150" spans="1:17" s="1" customFormat="1" ht="16.5" customHeight="1">
      <c r="A150" s="33">
        <v>4</v>
      </c>
      <c r="B150" s="34" t="s">
        <v>204</v>
      </c>
      <c r="C150" s="34">
        <v>33.38</v>
      </c>
      <c r="D150" s="38">
        <v>32.56</v>
      </c>
      <c r="E150" s="36">
        <v>36</v>
      </c>
      <c r="F150" s="37">
        <v>10.9</v>
      </c>
      <c r="G150" s="34">
        <f t="shared" si="78"/>
        <v>1171.64</v>
      </c>
      <c r="H150" s="34">
        <f t="shared" si="79"/>
        <v>961.35</v>
      </c>
      <c r="I150" s="34">
        <f t="shared" si="77"/>
        <v>210.29000000000008</v>
      </c>
      <c r="J150" s="34">
        <f t="shared" si="80"/>
        <v>346.03</v>
      </c>
      <c r="K150" s="34">
        <f t="shared" si="81"/>
        <v>283.92</v>
      </c>
      <c r="L150" s="34">
        <f t="shared" si="74"/>
        <v>62.10999999999996</v>
      </c>
      <c r="M150" s="34"/>
      <c r="N150" s="34">
        <v>269.46</v>
      </c>
      <c r="O150" s="34">
        <f t="shared" si="75"/>
        <v>1248.21</v>
      </c>
      <c r="P150" s="49"/>
      <c r="Q150" s="8"/>
    </row>
    <row r="151" spans="1:17" s="1" customFormat="1" ht="16.5" customHeight="1">
      <c r="A151" s="33">
        <v>5</v>
      </c>
      <c r="B151" s="34" t="s">
        <v>205</v>
      </c>
      <c r="C151" s="34">
        <v>5.97</v>
      </c>
      <c r="D151" s="38">
        <v>5.38</v>
      </c>
      <c r="E151" s="36">
        <v>36</v>
      </c>
      <c r="F151" s="37">
        <v>10.9</v>
      </c>
      <c r="G151" s="34">
        <f t="shared" si="78"/>
        <v>209.55</v>
      </c>
      <c r="H151" s="34">
        <f t="shared" si="79"/>
        <v>171.94</v>
      </c>
      <c r="I151" s="34">
        <f t="shared" si="77"/>
        <v>37.610000000000014</v>
      </c>
      <c r="J151" s="34">
        <f t="shared" si="80"/>
        <v>57.18</v>
      </c>
      <c r="K151" s="34">
        <f t="shared" si="81"/>
        <v>46.92</v>
      </c>
      <c r="L151" s="34">
        <f t="shared" si="74"/>
        <v>10.259999999999998</v>
      </c>
      <c r="M151" s="34"/>
      <c r="N151" s="34">
        <v>45.7</v>
      </c>
      <c r="O151" s="34">
        <f t="shared" si="75"/>
        <v>221.03000000000003</v>
      </c>
      <c r="P151" s="49"/>
      <c r="Q151" s="8"/>
    </row>
    <row r="152" spans="1:17" s="1" customFormat="1" ht="16.5" customHeight="1">
      <c r="A152" s="33">
        <v>6</v>
      </c>
      <c r="B152" s="34" t="s">
        <v>206</v>
      </c>
      <c r="C152" s="34">
        <v>4.51</v>
      </c>
      <c r="D152" s="38">
        <v>1.61</v>
      </c>
      <c r="E152" s="36">
        <v>36</v>
      </c>
      <c r="F152" s="37">
        <v>10.9</v>
      </c>
      <c r="G152" s="34">
        <f t="shared" si="78"/>
        <v>158.3</v>
      </c>
      <c r="H152" s="34">
        <f t="shared" si="79"/>
        <v>129.89</v>
      </c>
      <c r="I152" s="34">
        <f t="shared" si="77"/>
        <v>28.410000000000025</v>
      </c>
      <c r="J152" s="34">
        <f t="shared" si="80"/>
        <v>17.11</v>
      </c>
      <c r="K152" s="34">
        <f t="shared" si="81"/>
        <v>14.04</v>
      </c>
      <c r="L152" s="34">
        <f t="shared" si="74"/>
        <v>3.0700000000000003</v>
      </c>
      <c r="M152" s="34"/>
      <c r="N152" s="34">
        <v>32.6</v>
      </c>
      <c r="O152" s="34">
        <f t="shared" si="75"/>
        <v>142.81000000000003</v>
      </c>
      <c r="P152" s="49"/>
      <c r="Q152" s="8"/>
    </row>
    <row r="153" spans="1:17" s="1" customFormat="1" ht="16.5" customHeight="1">
      <c r="A153" s="33">
        <v>7</v>
      </c>
      <c r="B153" s="34" t="s">
        <v>207</v>
      </c>
      <c r="C153" s="34">
        <v>9.86</v>
      </c>
      <c r="D153" s="38">
        <v>4.87</v>
      </c>
      <c r="E153" s="36">
        <v>36</v>
      </c>
      <c r="F153" s="37">
        <v>10.9</v>
      </c>
      <c r="G153" s="34">
        <f t="shared" si="78"/>
        <v>346.09</v>
      </c>
      <c r="H153" s="34">
        <f t="shared" si="79"/>
        <v>283.97</v>
      </c>
      <c r="I153" s="34">
        <f t="shared" si="77"/>
        <v>62.11999999999995</v>
      </c>
      <c r="J153" s="34">
        <f t="shared" si="80"/>
        <v>51.76</v>
      </c>
      <c r="K153" s="34">
        <f t="shared" si="81"/>
        <v>42.47</v>
      </c>
      <c r="L153" s="34">
        <f t="shared" si="74"/>
        <v>9.29</v>
      </c>
      <c r="M153" s="34"/>
      <c r="N153" s="34">
        <v>95.48</v>
      </c>
      <c r="O153" s="34">
        <f t="shared" si="75"/>
        <v>302.36999999999995</v>
      </c>
      <c r="P153" s="49"/>
      <c r="Q153" s="8"/>
    </row>
    <row r="154" spans="1:17" s="1" customFormat="1" ht="16.5" customHeight="1">
      <c r="A154" s="33">
        <v>8</v>
      </c>
      <c r="B154" s="34" t="s">
        <v>208</v>
      </c>
      <c r="C154" s="34">
        <v>6.96</v>
      </c>
      <c r="D154" s="38">
        <v>1.95</v>
      </c>
      <c r="E154" s="36">
        <v>36</v>
      </c>
      <c r="F154" s="37">
        <v>10.9</v>
      </c>
      <c r="G154" s="34">
        <f t="shared" si="78"/>
        <v>244.3</v>
      </c>
      <c r="H154" s="34">
        <f t="shared" si="79"/>
        <v>200.45</v>
      </c>
      <c r="I154" s="34">
        <f t="shared" si="77"/>
        <v>43.85000000000002</v>
      </c>
      <c r="J154" s="34">
        <f t="shared" si="80"/>
        <v>20.72</v>
      </c>
      <c r="K154" s="34">
        <f t="shared" si="81"/>
        <v>17</v>
      </c>
      <c r="L154" s="34">
        <f t="shared" si="74"/>
        <v>3.719999999999999</v>
      </c>
      <c r="M154" s="34"/>
      <c r="N154" s="34">
        <v>64.6</v>
      </c>
      <c r="O154" s="34">
        <f t="shared" si="75"/>
        <v>200.42</v>
      </c>
      <c r="P154" s="49"/>
      <c r="Q154" s="8"/>
    </row>
    <row r="155" spans="1:17" s="1" customFormat="1" ht="16.5" customHeight="1">
      <c r="A155" s="33">
        <v>9</v>
      </c>
      <c r="B155" s="34" t="s">
        <v>209</v>
      </c>
      <c r="C155" s="34">
        <v>7.34</v>
      </c>
      <c r="D155" s="38">
        <v>4.75</v>
      </c>
      <c r="E155" s="36">
        <v>36</v>
      </c>
      <c r="F155" s="37">
        <v>10.9</v>
      </c>
      <c r="G155" s="34">
        <f t="shared" si="78"/>
        <v>257.63</v>
      </c>
      <c r="H155" s="34">
        <f t="shared" si="79"/>
        <v>211.39</v>
      </c>
      <c r="I155" s="34">
        <f t="shared" si="77"/>
        <v>46.24000000000001</v>
      </c>
      <c r="J155" s="34">
        <f t="shared" si="80"/>
        <v>50.48</v>
      </c>
      <c r="K155" s="34">
        <f t="shared" si="81"/>
        <v>41.42</v>
      </c>
      <c r="L155" s="34">
        <f t="shared" si="74"/>
        <v>9.059999999999995</v>
      </c>
      <c r="M155" s="34"/>
      <c r="N155" s="34">
        <v>36.9</v>
      </c>
      <c r="O155" s="34">
        <f t="shared" si="75"/>
        <v>271.21000000000004</v>
      </c>
      <c r="P155" s="49"/>
      <c r="Q155" s="8"/>
    </row>
    <row r="156" spans="1:17" s="1" customFormat="1" ht="16.5" customHeight="1">
      <c r="A156" s="33">
        <v>10</v>
      </c>
      <c r="B156" s="34" t="s">
        <v>210</v>
      </c>
      <c r="C156" s="58">
        <v>14.97</v>
      </c>
      <c r="D156" s="38">
        <v>14.88</v>
      </c>
      <c r="E156" s="36">
        <v>36</v>
      </c>
      <c r="F156" s="37">
        <v>10.9</v>
      </c>
      <c r="G156" s="34">
        <f t="shared" si="78"/>
        <v>525.45</v>
      </c>
      <c r="H156" s="34">
        <f t="shared" si="79"/>
        <v>431.14</v>
      </c>
      <c r="I156" s="34">
        <f t="shared" si="77"/>
        <v>94.31000000000006</v>
      </c>
      <c r="J156" s="34">
        <f t="shared" si="80"/>
        <v>158.14</v>
      </c>
      <c r="K156" s="34">
        <f t="shared" si="81"/>
        <v>129.76</v>
      </c>
      <c r="L156" s="34">
        <f t="shared" si="74"/>
        <v>28.379999999999995</v>
      </c>
      <c r="M156" s="34"/>
      <c r="N156" s="34">
        <v>137.2</v>
      </c>
      <c r="O156" s="34">
        <f t="shared" si="75"/>
        <v>546.3900000000001</v>
      </c>
      <c r="P156" s="49"/>
      <c r="Q156" s="8"/>
    </row>
    <row r="157" spans="1:17" s="1" customFormat="1" ht="16.5" customHeight="1">
      <c r="A157" s="33">
        <v>11</v>
      </c>
      <c r="B157" s="34" t="s">
        <v>211</v>
      </c>
      <c r="C157" s="58">
        <v>6.26</v>
      </c>
      <c r="D157" s="34">
        <v>5.4</v>
      </c>
      <c r="E157" s="36">
        <v>36</v>
      </c>
      <c r="F157" s="37">
        <v>10.9</v>
      </c>
      <c r="G157" s="34">
        <f t="shared" si="78"/>
        <v>219.73</v>
      </c>
      <c r="H157" s="34">
        <f t="shared" si="79"/>
        <v>180.29</v>
      </c>
      <c r="I157" s="34">
        <f t="shared" si="77"/>
        <v>39.44</v>
      </c>
      <c r="J157" s="34">
        <f t="shared" si="80"/>
        <v>57.39</v>
      </c>
      <c r="K157" s="34">
        <f t="shared" si="81"/>
        <v>47.09</v>
      </c>
      <c r="L157" s="34">
        <f t="shared" si="74"/>
        <v>10.299999999999997</v>
      </c>
      <c r="M157" s="34"/>
      <c r="N157" s="34">
        <v>27.3</v>
      </c>
      <c r="O157" s="34">
        <f t="shared" si="75"/>
        <v>249.82</v>
      </c>
      <c r="P157" s="49"/>
      <c r="Q157" s="8"/>
    </row>
    <row r="158" spans="1:17" s="1" customFormat="1" ht="16.5" customHeight="1">
      <c r="A158" s="33">
        <v>12</v>
      </c>
      <c r="B158" s="34" t="s">
        <v>212</v>
      </c>
      <c r="C158" s="58">
        <v>13.8</v>
      </c>
      <c r="D158" s="34">
        <v>11.82</v>
      </c>
      <c r="E158" s="36">
        <v>36</v>
      </c>
      <c r="F158" s="37">
        <v>10.9</v>
      </c>
      <c r="G158" s="34">
        <f t="shared" si="78"/>
        <v>484.38</v>
      </c>
      <c r="H158" s="34">
        <f t="shared" si="79"/>
        <v>397.44</v>
      </c>
      <c r="I158" s="34">
        <f t="shared" si="77"/>
        <v>86.94</v>
      </c>
      <c r="J158" s="34">
        <f t="shared" si="80"/>
        <v>125.62</v>
      </c>
      <c r="K158" s="34">
        <f t="shared" si="81"/>
        <v>103.07</v>
      </c>
      <c r="L158" s="34">
        <f t="shared" si="74"/>
        <v>22.55000000000001</v>
      </c>
      <c r="M158" s="34"/>
      <c r="N158" s="34">
        <v>40.2</v>
      </c>
      <c r="O158" s="34">
        <f t="shared" si="75"/>
        <v>569.8</v>
      </c>
      <c r="P158" s="49"/>
      <c r="Q158" s="8"/>
    </row>
    <row r="159" spans="1:17" s="1" customFormat="1" ht="16.5" customHeight="1">
      <c r="A159" s="33">
        <v>13</v>
      </c>
      <c r="B159" s="34" t="s">
        <v>213</v>
      </c>
      <c r="C159" s="58">
        <v>9.57</v>
      </c>
      <c r="D159" s="38">
        <v>5.58</v>
      </c>
      <c r="E159" s="36">
        <v>36</v>
      </c>
      <c r="F159" s="37">
        <v>10.9</v>
      </c>
      <c r="G159" s="34">
        <f t="shared" si="78"/>
        <v>335.91</v>
      </c>
      <c r="H159" s="34">
        <f t="shared" si="79"/>
        <v>275.62</v>
      </c>
      <c r="I159" s="34">
        <f t="shared" si="77"/>
        <v>60.29000000000002</v>
      </c>
      <c r="J159" s="34">
        <f t="shared" si="80"/>
        <v>59.3</v>
      </c>
      <c r="K159" s="34">
        <f t="shared" si="81"/>
        <v>48.66</v>
      </c>
      <c r="L159" s="34">
        <f t="shared" si="74"/>
        <v>10.64</v>
      </c>
      <c r="M159" s="34"/>
      <c r="N159" s="34">
        <v>23.7</v>
      </c>
      <c r="O159" s="34">
        <f t="shared" si="75"/>
        <v>371.51000000000005</v>
      </c>
      <c r="P159" s="49"/>
      <c r="Q159" s="8"/>
    </row>
    <row r="160" spans="1:17" s="1" customFormat="1" ht="45">
      <c r="A160" s="33">
        <v>14</v>
      </c>
      <c r="B160" s="59" t="s">
        <v>214</v>
      </c>
      <c r="C160" s="58">
        <v>0.1</v>
      </c>
      <c r="D160" s="38">
        <v>0</v>
      </c>
      <c r="E160" s="36">
        <v>36</v>
      </c>
      <c r="F160" s="37">
        <v>10.9</v>
      </c>
      <c r="G160" s="34">
        <f t="shared" si="78"/>
        <v>3.51</v>
      </c>
      <c r="H160" s="34">
        <f t="shared" si="79"/>
        <v>2.88</v>
      </c>
      <c r="I160" s="34">
        <f t="shared" si="77"/>
        <v>0.6299999999999999</v>
      </c>
      <c r="J160" s="34">
        <f t="shared" si="80"/>
        <v>0</v>
      </c>
      <c r="K160" s="34">
        <f t="shared" si="81"/>
        <v>0</v>
      </c>
      <c r="L160" s="34">
        <f t="shared" si="74"/>
        <v>0</v>
      </c>
      <c r="M160" s="34"/>
      <c r="N160" s="34">
        <v>0.9</v>
      </c>
      <c r="O160" s="34">
        <f t="shared" si="75"/>
        <v>2.61</v>
      </c>
      <c r="P160" s="49"/>
      <c r="Q160" s="8"/>
    </row>
    <row r="161" spans="1:17" s="1" customFormat="1" ht="16.5" customHeight="1">
      <c r="A161" s="33">
        <v>15</v>
      </c>
      <c r="B161" s="34" t="s">
        <v>215</v>
      </c>
      <c r="C161" s="34">
        <v>1.22</v>
      </c>
      <c r="D161" s="38">
        <v>1.22</v>
      </c>
      <c r="E161" s="36">
        <v>36</v>
      </c>
      <c r="F161" s="37">
        <v>10.9</v>
      </c>
      <c r="G161" s="34">
        <f t="shared" si="78"/>
        <v>42.82</v>
      </c>
      <c r="H161" s="34">
        <f t="shared" si="79"/>
        <v>35.13</v>
      </c>
      <c r="I161" s="34">
        <f t="shared" si="77"/>
        <v>7.689999999999998</v>
      </c>
      <c r="J161" s="34">
        <f t="shared" si="80"/>
        <v>12.97</v>
      </c>
      <c r="K161" s="34">
        <f t="shared" si="81"/>
        <v>10.64</v>
      </c>
      <c r="L161" s="34">
        <f t="shared" si="74"/>
        <v>2.33</v>
      </c>
      <c r="M161" s="34"/>
      <c r="N161" s="34">
        <v>0</v>
      </c>
      <c r="O161" s="34">
        <f t="shared" si="75"/>
        <v>55.79</v>
      </c>
      <c r="P161" s="49"/>
      <c r="Q161" s="8"/>
    </row>
    <row r="162" spans="1:16" ht="15">
      <c r="A162" s="33">
        <v>16</v>
      </c>
      <c r="B162" s="34" t="s">
        <v>216</v>
      </c>
      <c r="C162" s="34">
        <v>3.26</v>
      </c>
      <c r="D162" s="34">
        <v>1.64</v>
      </c>
      <c r="E162" s="36">
        <v>36</v>
      </c>
      <c r="F162" s="37">
        <v>10.9</v>
      </c>
      <c r="G162" s="34">
        <f t="shared" si="78"/>
        <v>114.43</v>
      </c>
      <c r="H162" s="34">
        <f t="shared" si="79"/>
        <v>93.89</v>
      </c>
      <c r="I162" s="34">
        <f t="shared" si="77"/>
        <v>20.540000000000006</v>
      </c>
      <c r="J162" s="34">
        <f t="shared" si="80"/>
        <v>17.43</v>
      </c>
      <c r="K162" s="34">
        <f t="shared" si="81"/>
        <v>14.3</v>
      </c>
      <c r="L162" s="34">
        <f t="shared" si="74"/>
        <v>3.129999999999999</v>
      </c>
      <c r="M162" s="34"/>
      <c r="N162" s="34">
        <v>0</v>
      </c>
      <c r="O162" s="34">
        <f t="shared" si="75"/>
        <v>131.86</v>
      </c>
      <c r="P162" s="49"/>
    </row>
    <row r="163" spans="5:6" ht="15">
      <c r="E163" s="60"/>
      <c r="F163" s="60"/>
    </row>
    <row r="164" spans="5:6" ht="15">
      <c r="E164" s="60"/>
      <c r="F164" s="60"/>
    </row>
    <row r="165" spans="5:6" ht="15">
      <c r="E165" s="60"/>
      <c r="F165" s="60"/>
    </row>
    <row r="166" spans="5:6" ht="15">
      <c r="E166" s="60"/>
      <c r="F166" s="60"/>
    </row>
    <row r="167" spans="5:6" ht="15">
      <c r="E167" s="60"/>
      <c r="F167" s="60"/>
    </row>
    <row r="168" spans="5:6" ht="15">
      <c r="E168" s="60"/>
      <c r="F168" s="60"/>
    </row>
    <row r="169" spans="5:6" ht="15">
      <c r="E169" s="60"/>
      <c r="F169" s="60"/>
    </row>
    <row r="170" spans="5:6" ht="15">
      <c r="E170" s="60"/>
      <c r="F170" s="60"/>
    </row>
    <row r="171" spans="5:6" ht="15">
      <c r="E171" s="60"/>
      <c r="F171" s="60"/>
    </row>
    <row r="172" spans="5:6" ht="15">
      <c r="E172" s="60"/>
      <c r="F172" s="60"/>
    </row>
    <row r="173" spans="5:6" ht="15">
      <c r="E173" s="60"/>
      <c r="F173" s="60"/>
    </row>
    <row r="174" spans="5:6" ht="15">
      <c r="E174" s="60"/>
      <c r="F174" s="60"/>
    </row>
    <row r="175" spans="5:6" ht="15">
      <c r="E175" s="60"/>
      <c r="F175" s="60"/>
    </row>
    <row r="176" spans="5:6" ht="15">
      <c r="E176" s="60"/>
      <c r="F176" s="60"/>
    </row>
    <row r="177" spans="5:6" ht="15">
      <c r="E177" s="60"/>
      <c r="F177" s="60"/>
    </row>
    <row r="178" spans="5:6" ht="15">
      <c r="E178" s="60"/>
      <c r="F178" s="60"/>
    </row>
    <row r="179" spans="5:6" ht="15">
      <c r="E179" s="60"/>
      <c r="F179" s="60"/>
    </row>
    <row r="180" spans="5:6" ht="15">
      <c r="E180" s="60"/>
      <c r="F180" s="60"/>
    </row>
    <row r="181" spans="5:6" ht="15">
      <c r="E181" s="60"/>
      <c r="F181" s="60"/>
    </row>
    <row r="182" spans="5:6" ht="15">
      <c r="E182" s="60"/>
      <c r="F182" s="60"/>
    </row>
    <row r="183" spans="5:6" ht="15">
      <c r="E183" s="60"/>
      <c r="F183" s="60"/>
    </row>
    <row r="184" spans="5:6" ht="15">
      <c r="E184" s="60"/>
      <c r="F184" s="60"/>
    </row>
    <row r="185" spans="5:6" ht="15">
      <c r="E185" s="60"/>
      <c r="F185" s="60"/>
    </row>
  </sheetData>
  <sheetProtection/>
  <mergeCells count="22">
    <mergeCell ref="A1:B1"/>
    <mergeCell ref="A2:P2"/>
    <mergeCell ref="N3:P3"/>
    <mergeCell ref="E4:F4"/>
    <mergeCell ref="G4:I4"/>
    <mergeCell ref="J4:L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</mergeCells>
  <printOptions horizontalCentered="1" verticalCentered="1"/>
  <pageMargins left="0.35" right="0.35" top="0.5902777777777778" bottom="0.7083333333333334" header="0.5118055555555555" footer="0.5118055555555555"/>
  <pageSetup firstPageNumber="3" useFirstPageNumber="1" fitToHeight="0" horizontalDpi="600" verticalDpi="600" orientation="landscape" paperSize="9" scale="75"/>
  <headerFooter differentOddEven="1" scaleWithDoc="0" alignWithMargins="0">
    <oddFooter>&amp;R&amp;"宋体"&amp;12- &amp;P -</oddFooter>
    <evenFooter>&amp;L&amp;"宋体"&amp;12- &amp;P -</evenFooter>
  </headerFooter>
  <rowBreaks count="3" manualBreakCount="3">
    <brk id="31" max="15" man="1"/>
    <brk id="93" max="15" man="1"/>
    <brk id="12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ZengF</dc:creator>
  <cp:keywords/>
  <dc:description/>
  <cp:lastModifiedBy>王旭日</cp:lastModifiedBy>
  <cp:lastPrinted>2015-04-08T03:56:41Z</cp:lastPrinted>
  <dcterms:created xsi:type="dcterms:W3CDTF">2013-11-15T08:06:25Z</dcterms:created>
  <dcterms:modified xsi:type="dcterms:W3CDTF">2020-12-31T02:22:28Z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2052-10.8.2.6900</vt:lpwstr>
  </property>
</Properties>
</file>