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投资测算表" sheetId="1" r:id="rId1"/>
    <sheet name="备份" sheetId="2" r:id="rId2"/>
    <sheet name="备份1" sheetId="3" r:id="rId3"/>
  </sheets>
  <definedNames>
    <definedName name="_xlnm.Print_Titles" localSheetId="1">备份!$1:$5</definedName>
    <definedName name="_xlnm.Print_Titles" localSheetId="2">备份1!$1:$6</definedName>
    <definedName name="_xlnm.Print_Titles" localSheetId="0">投资测算表!$1:$6</definedName>
  </definedNames>
  <calcPr calcId="144525"/>
</workbook>
</file>

<file path=xl/sharedStrings.xml><?xml version="1.0" encoding="utf-8"?>
<sst xmlns="http://schemas.openxmlformats.org/spreadsheetml/2006/main" count="312">
  <si>
    <t>附表5</t>
  </si>
  <si>
    <t>广东省森林防火建设任务及投资测算表</t>
  </si>
  <si>
    <t>单位：万元</t>
  </si>
  <si>
    <t>序号</t>
  </si>
  <si>
    <t>项目分类</t>
  </si>
  <si>
    <t>建设规模</t>
  </si>
  <si>
    <t>单位</t>
  </si>
  <si>
    <t>单价</t>
  </si>
  <si>
    <t>全省投资额合计</t>
  </si>
  <si>
    <t>近期(2017-2020年）投资</t>
  </si>
  <si>
    <t>远期(2021-2025年）投资</t>
  </si>
  <si>
    <t>合计</t>
  </si>
  <si>
    <t>中央</t>
  </si>
  <si>
    <t>地方</t>
  </si>
  <si>
    <t>数量</t>
  </si>
  <si>
    <t>森林火险预警监测系统</t>
  </si>
  <si>
    <t>森林火险预警系统</t>
  </si>
  <si>
    <t>1.1.1</t>
  </si>
  <si>
    <t>森林火险综合监测站</t>
  </si>
  <si>
    <t>个</t>
  </si>
  <si>
    <t>1.1.2</t>
  </si>
  <si>
    <t>森林因子电子显示屏</t>
  </si>
  <si>
    <t>块</t>
  </si>
  <si>
    <t>1.1.3</t>
  </si>
  <si>
    <t>手持森林火险监测仪</t>
  </si>
  <si>
    <t>部</t>
  </si>
  <si>
    <t>瞭望监测系统</t>
  </si>
  <si>
    <t>1.2.1</t>
  </si>
  <si>
    <t>视频监控系统前端</t>
  </si>
  <si>
    <t>1.2.2</t>
  </si>
  <si>
    <t>瞭望塔台</t>
  </si>
  <si>
    <t>座</t>
  </si>
  <si>
    <t>1.2.3</t>
  </si>
  <si>
    <t>红外探测仪</t>
  </si>
  <si>
    <t>1.2.4</t>
  </si>
  <si>
    <t>望远镜</t>
  </si>
  <si>
    <t>森林防火通信系统</t>
  </si>
  <si>
    <t>超短波有线链路数字同播基站</t>
  </si>
  <si>
    <t>套</t>
  </si>
  <si>
    <t>超短波无线链路自适应数字同播基站</t>
  </si>
  <si>
    <t>便携式火场应急数字中转台</t>
  </si>
  <si>
    <t>超短波数字固定台</t>
  </si>
  <si>
    <t>超短波数字车载台</t>
  </si>
  <si>
    <t>空中无人中继站</t>
  </si>
  <si>
    <t>单兵图传系统</t>
  </si>
  <si>
    <t>超短波数字对讲机</t>
  </si>
  <si>
    <t>应急通信车</t>
  </si>
  <si>
    <t>辆</t>
  </si>
  <si>
    <t>卫星通信网络建设</t>
  </si>
  <si>
    <t>森林防火信息指挥系统</t>
  </si>
  <si>
    <t>大屏显示拼接系统</t>
  </si>
  <si>
    <t>视频监控平台</t>
  </si>
  <si>
    <t xml:space="preserve"> </t>
  </si>
  <si>
    <t>3.2.1</t>
  </si>
  <si>
    <t>存储服务器</t>
  </si>
  <si>
    <t>台</t>
  </si>
  <si>
    <t>3.2.2</t>
  </si>
  <si>
    <t>高清解码器</t>
  </si>
  <si>
    <t>3.2.3</t>
  </si>
  <si>
    <t>流媒体服务器</t>
  </si>
  <si>
    <t>3.2.4</t>
  </si>
  <si>
    <t>管理工作站</t>
  </si>
  <si>
    <t>网络设备</t>
  </si>
  <si>
    <t>3.3.1</t>
  </si>
  <si>
    <t>路由器</t>
  </si>
  <si>
    <t>3.3.2</t>
  </si>
  <si>
    <t>交换机</t>
  </si>
  <si>
    <t>3.3.3</t>
  </si>
  <si>
    <t>防火墙</t>
  </si>
  <si>
    <t>视频会议系统</t>
  </si>
  <si>
    <t>值班调度系统</t>
  </si>
  <si>
    <t>3.5.1</t>
  </si>
  <si>
    <t>综合调度指挥台</t>
  </si>
  <si>
    <t>3.5.2</t>
  </si>
  <si>
    <t>电话调度系统</t>
  </si>
  <si>
    <t>3.5.3</t>
  </si>
  <si>
    <t>无线电台调度系统</t>
  </si>
  <si>
    <t>3.5.4</t>
  </si>
  <si>
    <t>通话和会议录音系统</t>
  </si>
  <si>
    <t>综合控制系统</t>
  </si>
  <si>
    <t>火险预警系统</t>
  </si>
  <si>
    <t>林火地理信息系统</t>
  </si>
  <si>
    <t>护林员网格化管理及信息管理系统</t>
  </si>
  <si>
    <t>森林防火队伍扑火装备与设施</t>
  </si>
  <si>
    <t>扑火服</t>
  </si>
  <si>
    <t>消防头盔</t>
  </si>
  <si>
    <t>灭火水枪</t>
  </si>
  <si>
    <t>支</t>
  </si>
  <si>
    <t>风力灭火机</t>
  </si>
  <si>
    <t>油锯</t>
  </si>
  <si>
    <t>割灌机</t>
  </si>
  <si>
    <t>水泵</t>
  </si>
  <si>
    <t>水带</t>
  </si>
  <si>
    <t>米</t>
  </si>
  <si>
    <t>消防水池</t>
  </si>
  <si>
    <t>处</t>
  </si>
  <si>
    <t>4.10</t>
  </si>
  <si>
    <t>移动巡护终端</t>
  </si>
  <si>
    <t>对讲机</t>
  </si>
  <si>
    <t>指挥扑救电子地图</t>
  </si>
  <si>
    <t>无人飞机</t>
  </si>
  <si>
    <t>架</t>
  </si>
  <si>
    <t>消防水车</t>
  </si>
  <si>
    <t>运兵车</t>
  </si>
  <si>
    <t>指挥车</t>
  </si>
  <si>
    <t>工具车</t>
  </si>
  <si>
    <t>挖掘机</t>
  </si>
  <si>
    <t>专业森林消防队伍营房</t>
  </si>
  <si>
    <t>4.19.1</t>
  </si>
  <si>
    <t>新建</t>
  </si>
  <si>
    <t>平方米</t>
  </si>
  <si>
    <t>4.19.2</t>
  </si>
  <si>
    <t>改建</t>
  </si>
  <si>
    <t>4.20</t>
  </si>
  <si>
    <t>物资储备库</t>
  </si>
  <si>
    <t>4.20.1</t>
  </si>
  <si>
    <t>4.20.2</t>
  </si>
  <si>
    <t>培训基地</t>
  </si>
  <si>
    <t>护林员队伍装备建设</t>
  </si>
  <si>
    <t>4.22.1</t>
  </si>
  <si>
    <t>摩托车</t>
  </si>
  <si>
    <t>4.22.2</t>
  </si>
  <si>
    <t>4.22.3</t>
  </si>
  <si>
    <t>巡护服</t>
  </si>
  <si>
    <t>4.22.4</t>
  </si>
  <si>
    <t>4.22.5</t>
  </si>
  <si>
    <t>二号工具</t>
  </si>
  <si>
    <t>重点区域生物防火林带网格化系统</t>
  </si>
  <si>
    <t>千米</t>
  </si>
  <si>
    <t>森林防火宣教系统</t>
  </si>
  <si>
    <t>宣传设备</t>
  </si>
  <si>
    <t>宣教室/展览室</t>
  </si>
  <si>
    <t>宣传牌</t>
  </si>
  <si>
    <t>宣传碑</t>
  </si>
  <si>
    <t>宣传栏</t>
  </si>
  <si>
    <t>宣传车</t>
  </si>
  <si>
    <t>防火检查站</t>
  </si>
  <si>
    <t>森林航空消防系统</t>
  </si>
  <si>
    <t>基础设施建设</t>
  </si>
  <si>
    <t>7.1.1</t>
  </si>
  <si>
    <t>航    站</t>
  </si>
  <si>
    <t>7.1.2</t>
  </si>
  <si>
    <t>中心基地</t>
  </si>
  <si>
    <t>7.1.3</t>
  </si>
  <si>
    <t>驻防基地</t>
  </si>
  <si>
    <t>7.1.4</t>
  </si>
  <si>
    <t>临时起降点</t>
  </si>
  <si>
    <t>航护装备</t>
  </si>
  <si>
    <t>7.2.1</t>
  </si>
  <si>
    <t>火场侦察标绘系统</t>
  </si>
  <si>
    <t>7.2.2</t>
  </si>
  <si>
    <t>地理信息系统</t>
  </si>
  <si>
    <t>7.2.3</t>
  </si>
  <si>
    <t>火场视频实时传输系统</t>
  </si>
  <si>
    <t>7.2.4</t>
  </si>
  <si>
    <t>飞行调度指挥系统</t>
  </si>
  <si>
    <t>7.2.5</t>
  </si>
  <si>
    <t>气象监测系统</t>
  </si>
  <si>
    <t>7.2.6</t>
  </si>
  <si>
    <t>火场视频LED 显示屏</t>
  </si>
  <si>
    <t>7.2.7</t>
  </si>
  <si>
    <t>调度指挥挂图</t>
  </si>
  <si>
    <t>副</t>
  </si>
  <si>
    <t>7.2.8</t>
  </si>
  <si>
    <t>10万地形图</t>
  </si>
  <si>
    <t>7.2.9</t>
  </si>
  <si>
    <t>GPS手持机</t>
  </si>
  <si>
    <t>7.2.10</t>
  </si>
  <si>
    <t>平板电脑</t>
  </si>
  <si>
    <t>7.2.11</t>
  </si>
  <si>
    <t>无人机</t>
  </si>
  <si>
    <t>7.2.12</t>
  </si>
  <si>
    <t>摄像机</t>
  </si>
  <si>
    <t>7.2.13</t>
  </si>
  <si>
    <t>照相机</t>
  </si>
  <si>
    <t>7.2.14</t>
  </si>
  <si>
    <t>7.2.15</t>
  </si>
  <si>
    <t>吊  桶</t>
  </si>
  <si>
    <t>7.2.16</t>
  </si>
  <si>
    <t>吊  囊</t>
  </si>
  <si>
    <t>7.2.17</t>
  </si>
  <si>
    <t>化灭药剂加注设备</t>
  </si>
  <si>
    <t>移动航站装备</t>
  </si>
  <si>
    <t>7.3.1</t>
  </si>
  <si>
    <t>运加油车</t>
  </si>
  <si>
    <t>7.3.2</t>
  </si>
  <si>
    <t>7.3.3</t>
  </si>
  <si>
    <t>便携式气象系统</t>
  </si>
  <si>
    <t>飞行通讯指挥设备</t>
  </si>
  <si>
    <t>7.4.1</t>
  </si>
  <si>
    <t>4G移动通信终端</t>
  </si>
  <si>
    <t>7.4.2</t>
  </si>
  <si>
    <t>甚高频电台</t>
  </si>
  <si>
    <t>7.4.3</t>
  </si>
  <si>
    <t>短波电台</t>
  </si>
  <si>
    <t>7.4.4</t>
  </si>
  <si>
    <t>手持130电台</t>
  </si>
  <si>
    <t>7.4.5</t>
  </si>
  <si>
    <t>车载超短波电台</t>
  </si>
  <si>
    <t>7.4.6</t>
  </si>
  <si>
    <t>手持超短波电台</t>
  </si>
  <si>
    <t>7.4.7</t>
  </si>
  <si>
    <t>海事卫星电话</t>
  </si>
  <si>
    <t>7.4.8</t>
  </si>
  <si>
    <t>北斗通信终端</t>
  </si>
  <si>
    <t>7.4.9</t>
  </si>
  <si>
    <t>机舱降噪耳机</t>
  </si>
  <si>
    <t>7.4.10</t>
  </si>
  <si>
    <t>蓝牙降噪耳机</t>
  </si>
  <si>
    <t>7.4.11</t>
  </si>
  <si>
    <t>强声广播系统</t>
  </si>
  <si>
    <t>7.4.12</t>
  </si>
  <si>
    <t>紧急灭火飞行广播系统</t>
  </si>
  <si>
    <t>后勤供给装备</t>
  </si>
  <si>
    <t>7.5.1</t>
  </si>
  <si>
    <t>办公设备</t>
  </si>
  <si>
    <t>7.5.1.1</t>
  </si>
  <si>
    <t>电 脑</t>
  </si>
  <si>
    <t>7.5.1.2</t>
  </si>
  <si>
    <t>打印机</t>
  </si>
  <si>
    <t>7.5.1.3</t>
  </si>
  <si>
    <t>扫描仪</t>
  </si>
  <si>
    <t>7.5.1.4</t>
  </si>
  <si>
    <t>传真机</t>
  </si>
  <si>
    <t>7.5.1.5</t>
  </si>
  <si>
    <t>复印机</t>
  </si>
  <si>
    <t>7.5.1.6</t>
  </si>
  <si>
    <t>投影仪</t>
  </si>
  <si>
    <t>7.5.1.7</t>
  </si>
  <si>
    <t>办公家具</t>
  </si>
  <si>
    <t>7.5.1.8</t>
  </si>
  <si>
    <t>空 调</t>
  </si>
  <si>
    <t>7.5.1.9</t>
  </si>
  <si>
    <t>洗衣机</t>
  </si>
  <si>
    <t>7.5.2</t>
  </si>
  <si>
    <t>附属设备</t>
  </si>
  <si>
    <t>7.5.2.1</t>
  </si>
  <si>
    <t>体育器材</t>
  </si>
  <si>
    <t>7.5.2.2</t>
  </si>
  <si>
    <t>炊事机具</t>
  </si>
  <si>
    <t>7.5.2.3</t>
  </si>
  <si>
    <t>安全监控系统</t>
  </si>
  <si>
    <t>个人装备</t>
  </si>
  <si>
    <t>7.6.1</t>
  </si>
  <si>
    <t>防护服装</t>
  </si>
  <si>
    <t>7.6.2</t>
  </si>
  <si>
    <t>夏装</t>
  </si>
  <si>
    <t>7.6.3</t>
  </si>
  <si>
    <t>冬装</t>
  </si>
  <si>
    <t>7.6.4</t>
  </si>
  <si>
    <t>防风帽</t>
  </si>
  <si>
    <t>7.6.5</t>
  </si>
  <si>
    <t>太阳镜</t>
  </si>
  <si>
    <t>7.6.6</t>
  </si>
  <si>
    <t>活性炭口罩</t>
  </si>
  <si>
    <t>7.6.7</t>
  </si>
  <si>
    <t>防护鞋</t>
  </si>
  <si>
    <t>双</t>
  </si>
  <si>
    <t>广东省森林火灾案件侦查系统建设</t>
  </si>
  <si>
    <t>刑事勘察专用车</t>
  </si>
  <si>
    <t>刑事勘察箱</t>
  </si>
  <si>
    <t>执法办案场所</t>
  </si>
  <si>
    <t>省森林防火研究培训中心</t>
  </si>
  <si>
    <t>专职护林员补助经费</t>
  </si>
  <si>
    <t>年</t>
  </si>
  <si>
    <t>森林航空消防补助费</t>
  </si>
  <si>
    <t>森林火灾扑救准备金</t>
  </si>
  <si>
    <t>森林防火野外实训基地</t>
  </si>
  <si>
    <t>工具（宣传）车</t>
  </si>
  <si>
    <t>扑救演练基地</t>
  </si>
  <si>
    <t>4.23.1</t>
  </si>
  <si>
    <t>4.23.2</t>
  </si>
  <si>
    <t>4.23.3</t>
  </si>
  <si>
    <t>4.23.4</t>
  </si>
  <si>
    <t>4.23.5</t>
  </si>
  <si>
    <t>林火阻隔系统和森林防火应急道路</t>
  </si>
  <si>
    <t>新建防火道路</t>
  </si>
  <si>
    <t>5.1.1</t>
  </si>
  <si>
    <t>林区等级公路</t>
  </si>
  <si>
    <t>5.1.2</t>
  </si>
  <si>
    <t>断头路</t>
  </si>
  <si>
    <t>5.1.3</t>
  </si>
  <si>
    <t>简易路</t>
  </si>
  <si>
    <t>修复改造防火道路</t>
  </si>
  <si>
    <t>5.2.1</t>
  </si>
  <si>
    <t>5.2.2</t>
  </si>
  <si>
    <t>集材废弃路</t>
  </si>
  <si>
    <t>5.2.3</t>
  </si>
  <si>
    <t>防火隔离带</t>
  </si>
  <si>
    <t>5.3.1</t>
  </si>
  <si>
    <t>机耕带</t>
  </si>
  <si>
    <t>5.3.2</t>
  </si>
  <si>
    <t>防火线</t>
  </si>
  <si>
    <t>5.3.3</t>
  </si>
  <si>
    <t>其它隔离带</t>
  </si>
  <si>
    <t>生物防火林带</t>
  </si>
  <si>
    <t>5.4.1</t>
  </si>
  <si>
    <t>5.4.2</t>
  </si>
  <si>
    <t>改造</t>
  </si>
  <si>
    <t>5.4.3</t>
  </si>
  <si>
    <t>维护</t>
  </si>
  <si>
    <t>森林航空消防</t>
  </si>
  <si>
    <t>航站</t>
  </si>
  <si>
    <t>机源建设</t>
  </si>
  <si>
    <t>国产固定翼飞机</t>
  </si>
  <si>
    <t>水陆两栖固定翼飞机</t>
  </si>
  <si>
    <t>7.5.3</t>
  </si>
  <si>
    <t>大型直升机</t>
  </si>
  <si>
    <t>7.5.4</t>
  </si>
  <si>
    <t>中型直升机</t>
  </si>
  <si>
    <t>7.5.5</t>
  </si>
  <si>
    <t>小型直升机</t>
  </si>
</sst>
</file>

<file path=xl/styles.xml><?xml version="1.0" encoding="utf-8"?>
<styleSheet xmlns="http://schemas.openxmlformats.org/spreadsheetml/2006/main">
  <numFmts count="9">
    <numFmt numFmtId="43" formatCode="_ * #,##0.00_ ;_ * \-#,##0.00_ ;_ * &quot;-&quot;??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_ "/>
    <numFmt numFmtId="177" formatCode="0.00_ "/>
    <numFmt numFmtId="178" formatCode="0_);[Red]\(0\)"/>
    <numFmt numFmtId="179" formatCode="0.000_ "/>
    <numFmt numFmtId="180" formatCode="0.0000_ "/>
  </numFmts>
  <fonts count="29">
    <font>
      <sz val="11"/>
      <color theme="1"/>
      <name val="宋体"/>
      <charset val="134"/>
      <scheme val="minor"/>
    </font>
    <font>
      <b/>
      <sz val="12"/>
      <color theme="1"/>
      <name val="仿宋"/>
      <charset val="134"/>
    </font>
    <font>
      <sz val="12"/>
      <color theme="1"/>
      <name val="仿宋"/>
      <charset val="134"/>
    </font>
    <font>
      <sz val="16"/>
      <color theme="1"/>
      <name val="黑体"/>
      <charset val="134"/>
    </font>
    <font>
      <b/>
      <sz val="12"/>
      <color theme="1"/>
      <name val="宋体"/>
      <charset val="134"/>
      <scheme val="minor"/>
    </font>
    <font>
      <sz val="12"/>
      <name val="仿宋"/>
      <charset val="134"/>
    </font>
    <font>
      <b/>
      <sz val="12"/>
      <name val="仿宋"/>
      <charset val="134"/>
    </font>
    <font>
      <sz val="10.5"/>
      <color theme="1"/>
      <name val="宋体"/>
      <charset val="134"/>
    </font>
    <font>
      <b/>
      <sz val="10.5"/>
      <color theme="1"/>
      <name val="宋体"/>
      <charset val="134"/>
    </font>
    <font>
      <sz val="12"/>
      <color theme="1"/>
      <name val="宋体"/>
      <charset val="134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22" fillId="15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4" borderId="9" applyNumberFormat="0" applyFon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1" fillId="6" borderId="5" applyNumberFormat="0" applyAlignment="0" applyProtection="0">
      <alignment vertical="center"/>
    </xf>
    <xf numFmtId="0" fontId="19" fillId="6" borderId="8" applyNumberFormat="0" applyAlignment="0" applyProtection="0">
      <alignment vertical="center"/>
    </xf>
    <xf numFmtId="0" fontId="27" fillId="24" borderId="12" applyNumberFormat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</cellStyleXfs>
  <cellXfs count="41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177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77" fontId="1" fillId="2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77" fontId="2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right" vertical="center"/>
    </xf>
    <xf numFmtId="177" fontId="2" fillId="3" borderId="0" xfId="0" applyNumberFormat="1" applyFont="1" applyFill="1" applyAlignment="1">
      <alignment horizontal="center" vertical="center"/>
    </xf>
    <xf numFmtId="177" fontId="1" fillId="3" borderId="1" xfId="0" applyNumberFormat="1" applyFont="1" applyFill="1" applyBorder="1" applyAlignment="1">
      <alignment horizontal="center" vertical="center"/>
    </xf>
    <xf numFmtId="177" fontId="2" fillId="3" borderId="1" xfId="0" applyNumberFormat="1" applyFont="1" applyFill="1" applyBorder="1" applyAlignment="1">
      <alignment horizontal="center" vertical="center"/>
    </xf>
    <xf numFmtId="176" fontId="2" fillId="0" borderId="0" xfId="0" applyNumberFormat="1" applyFont="1" applyAlignment="1">
      <alignment horizontal="center" vertical="center"/>
    </xf>
    <xf numFmtId="178" fontId="2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1" fillId="0" borderId="1" xfId="0" applyNumberFormat="1" applyFont="1" applyBorder="1" applyAlignment="1">
      <alignment horizontal="center" vertical="center"/>
    </xf>
    <xf numFmtId="178" fontId="1" fillId="0" borderId="1" xfId="0" applyNumberFormat="1" applyFont="1" applyBorder="1" applyAlignment="1">
      <alignment horizontal="center" vertical="center"/>
    </xf>
    <xf numFmtId="176" fontId="2" fillId="0" borderId="1" xfId="0" applyNumberFormat="1" applyFont="1" applyBorder="1" applyAlignment="1">
      <alignment horizontal="center" vertical="center"/>
    </xf>
    <xf numFmtId="177" fontId="5" fillId="2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/>
    </xf>
    <xf numFmtId="178" fontId="5" fillId="0" borderId="1" xfId="0" applyNumberFormat="1" applyFont="1" applyBorder="1" applyAlignment="1">
      <alignment horizontal="center" vertical="center"/>
    </xf>
    <xf numFmtId="177" fontId="6" fillId="2" borderId="1" xfId="0" applyNumberFormat="1" applyFont="1" applyFill="1" applyBorder="1" applyAlignment="1">
      <alignment horizontal="center" vertical="center"/>
    </xf>
    <xf numFmtId="176" fontId="6" fillId="0" borderId="1" xfId="0" applyNumberFormat="1" applyFont="1" applyBorder="1" applyAlignment="1">
      <alignment horizontal="center" vertical="center"/>
    </xf>
    <xf numFmtId="178" fontId="6" fillId="0" borderId="1" xfId="0" applyNumberFormat="1" applyFont="1" applyBorder="1" applyAlignment="1">
      <alignment horizontal="center" vertical="center"/>
    </xf>
    <xf numFmtId="177" fontId="2" fillId="0" borderId="1" xfId="0" applyNumberFormat="1" applyFont="1" applyBorder="1" applyAlignment="1">
      <alignment horizontal="right" vertical="center"/>
    </xf>
    <xf numFmtId="179" fontId="5" fillId="2" borderId="1" xfId="0" applyNumberFormat="1" applyFont="1" applyFill="1" applyBorder="1" applyAlignment="1">
      <alignment horizontal="center" vertical="center"/>
    </xf>
    <xf numFmtId="180" fontId="5" fillId="2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178" fontId="2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62"/>
  <sheetViews>
    <sheetView showZeros="0" tabSelected="1" workbookViewId="0">
      <pane ySplit="5" topLeftCell="A66" activePane="bottomLeft" state="frozen"/>
      <selection/>
      <selection pane="bottomLeft" activeCell="B4" sqref="B4:B5"/>
    </sheetView>
  </sheetViews>
  <sheetFormatPr defaultColWidth="9" defaultRowHeight="20.1" customHeight="1"/>
  <cols>
    <col min="1" max="1" width="7.50833333333333" style="2" customWidth="1"/>
    <col min="2" max="2" width="36.125" style="2" customWidth="1"/>
    <col min="3" max="3" width="10.25" style="2" customWidth="1"/>
    <col min="4" max="4" width="7.50833333333333" style="2" customWidth="1"/>
    <col min="5" max="5" width="12" style="3" customWidth="1"/>
    <col min="6" max="6" width="10.75" style="14" customWidth="1"/>
    <col min="7" max="7" width="9.625" style="15" customWidth="1"/>
    <col min="8" max="8" width="10.375" style="15" customWidth="1"/>
    <col min="9" max="9" width="8.50833333333333" style="2" customWidth="1"/>
    <col min="10" max="10" width="10.375" style="14" customWidth="1"/>
    <col min="11" max="12" width="10.375" style="15" customWidth="1"/>
    <col min="13" max="13" width="8.50833333333333" style="2" customWidth="1"/>
    <col min="14" max="15" width="9.625" style="14" customWidth="1"/>
    <col min="16" max="16" width="9.625" style="15" customWidth="1"/>
    <col min="17" max="16384" width="9" style="2"/>
  </cols>
  <sheetData>
    <row r="1" customHeight="1" spans="1:1">
      <c r="A1" s="16" t="s">
        <v>0</v>
      </c>
    </row>
    <row r="2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customHeight="1" spans="14:16">
      <c r="N3" s="10" t="s">
        <v>2</v>
      </c>
      <c r="O3" s="10"/>
      <c r="P3" s="10"/>
    </row>
    <row r="4" s="1" customFormat="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5" t="s">
        <v>8</v>
      </c>
      <c r="G4" s="5"/>
      <c r="H4" s="5"/>
      <c r="I4" s="5" t="s">
        <v>9</v>
      </c>
      <c r="J4" s="5"/>
      <c r="K4" s="5"/>
      <c r="L4" s="5"/>
      <c r="M4" s="5" t="s">
        <v>10</v>
      </c>
      <c r="N4" s="5"/>
      <c r="O4" s="5"/>
      <c r="P4" s="5"/>
    </row>
    <row r="5" s="1" customFormat="1" customHeight="1" spans="1:16">
      <c r="A5" s="5"/>
      <c r="B5" s="5"/>
      <c r="C5" s="5"/>
      <c r="D5" s="5"/>
      <c r="E5" s="6"/>
      <c r="F5" s="17" t="s">
        <v>11</v>
      </c>
      <c r="G5" s="18" t="s">
        <v>12</v>
      </c>
      <c r="H5" s="18" t="s">
        <v>13</v>
      </c>
      <c r="I5" s="5" t="s">
        <v>14</v>
      </c>
      <c r="J5" s="17" t="s">
        <v>11</v>
      </c>
      <c r="K5" s="18" t="s">
        <v>12</v>
      </c>
      <c r="L5" s="18" t="s">
        <v>13</v>
      </c>
      <c r="M5" s="5" t="s">
        <v>14</v>
      </c>
      <c r="N5" s="17" t="s">
        <v>11</v>
      </c>
      <c r="O5" s="17" t="s">
        <v>12</v>
      </c>
      <c r="P5" s="18" t="s">
        <v>13</v>
      </c>
    </row>
    <row r="6" s="1" customFormat="1" ht="23" customHeight="1" spans="1:16">
      <c r="A6" s="5"/>
      <c r="B6" s="5" t="s">
        <v>11</v>
      </c>
      <c r="C6" s="5"/>
      <c r="D6" s="5"/>
      <c r="E6" s="6"/>
      <c r="F6" s="17">
        <f t="shared" ref="F6:H6" si="0">F7+F17+F28+F49+F81+F82+F90+F159+F158+F161+F154+F160+F162</f>
        <v>1523071.3353</v>
      </c>
      <c r="G6" s="17">
        <f t="shared" si="0"/>
        <v>753051.98118</v>
      </c>
      <c r="H6" s="17">
        <f t="shared" si="0"/>
        <v>770019.35412</v>
      </c>
      <c r="I6" s="17"/>
      <c r="J6" s="17">
        <f t="shared" ref="J6:P6" si="1">J7+J17+J28+J49+J81+J82+J90+J159+J158+J161+J154+J160+J162</f>
        <v>633769.0479</v>
      </c>
      <c r="K6" s="17">
        <f t="shared" si="1"/>
        <v>302900.80874</v>
      </c>
      <c r="L6" s="17">
        <f t="shared" si="1"/>
        <v>330868.23916</v>
      </c>
      <c r="M6" s="17"/>
      <c r="N6" s="17">
        <f t="shared" si="1"/>
        <v>889302.2874</v>
      </c>
      <c r="O6" s="17">
        <f t="shared" si="1"/>
        <v>450151.17244</v>
      </c>
      <c r="P6" s="17">
        <f t="shared" si="1"/>
        <v>439151.11496</v>
      </c>
    </row>
    <row r="7" s="1" customFormat="1" ht="23" customHeight="1" spans="1:16">
      <c r="A7" s="5">
        <v>1</v>
      </c>
      <c r="B7" s="5" t="s">
        <v>15</v>
      </c>
      <c r="C7" s="5"/>
      <c r="D7" s="5"/>
      <c r="E7" s="6"/>
      <c r="F7" s="17">
        <f>F8+F12</f>
        <v>178825</v>
      </c>
      <c r="G7" s="17">
        <f>G8+G12</f>
        <v>107295</v>
      </c>
      <c r="H7" s="17">
        <f>H8+H12</f>
        <v>71530</v>
      </c>
      <c r="I7" s="5"/>
      <c r="J7" s="17">
        <f t="shared" ref="J7:P7" si="2">J8+J12</f>
        <v>82538.5</v>
      </c>
      <c r="K7" s="17">
        <f t="shared" si="2"/>
        <v>49523.1</v>
      </c>
      <c r="L7" s="17">
        <f t="shared" si="2"/>
        <v>33015.4</v>
      </c>
      <c r="M7" s="5"/>
      <c r="N7" s="17">
        <f t="shared" si="2"/>
        <v>96286.5</v>
      </c>
      <c r="O7" s="17">
        <f t="shared" si="2"/>
        <v>57771.9</v>
      </c>
      <c r="P7" s="17">
        <f t="shared" si="2"/>
        <v>38514.6</v>
      </c>
    </row>
    <row r="8" s="1" customFormat="1" ht="23" customHeight="1" spans="1:16">
      <c r="A8" s="7">
        <v>1.1</v>
      </c>
      <c r="B8" s="7" t="s">
        <v>16</v>
      </c>
      <c r="C8" s="7"/>
      <c r="D8" s="7"/>
      <c r="E8" s="8"/>
      <c r="F8" s="19">
        <f>SUM(F9:F11)</f>
        <v>81409.5</v>
      </c>
      <c r="G8" s="19">
        <f t="shared" ref="G8:O8" si="3">SUM(G9:G11)</f>
        <v>48845.7</v>
      </c>
      <c r="H8" s="19">
        <f t="shared" si="3"/>
        <v>32563.8</v>
      </c>
      <c r="I8" s="19"/>
      <c r="J8" s="19">
        <f t="shared" si="3"/>
        <v>35861.5</v>
      </c>
      <c r="K8" s="19">
        <f t="shared" si="3"/>
        <v>21516.9</v>
      </c>
      <c r="L8" s="19">
        <f t="shared" si="3"/>
        <v>14344.6</v>
      </c>
      <c r="M8" s="19"/>
      <c r="N8" s="19">
        <f t="shared" si="3"/>
        <v>45548</v>
      </c>
      <c r="O8" s="19">
        <f t="shared" si="3"/>
        <v>27328.8</v>
      </c>
      <c r="P8" s="19">
        <f t="shared" ref="P8" si="4">SUM(P9:P11)</f>
        <v>18219.2</v>
      </c>
    </row>
    <row r="9" ht="23" customHeight="1" spans="1:16">
      <c r="A9" s="7" t="s">
        <v>17</v>
      </c>
      <c r="B9" s="7" t="s">
        <v>18</v>
      </c>
      <c r="C9" s="7">
        <f>I9+M9</f>
        <v>1261</v>
      </c>
      <c r="D9" s="7" t="s">
        <v>19</v>
      </c>
      <c r="E9" s="20">
        <v>5</v>
      </c>
      <c r="F9" s="21">
        <f>C9*E9</f>
        <v>6305</v>
      </c>
      <c r="G9" s="22">
        <f>K9+O9</f>
        <v>3783</v>
      </c>
      <c r="H9" s="22">
        <f>L9+P9</f>
        <v>2522</v>
      </c>
      <c r="I9" s="29">
        <v>649</v>
      </c>
      <c r="J9" s="21">
        <f>I9*E9</f>
        <v>3245</v>
      </c>
      <c r="K9" s="22">
        <f>J9*0.6</f>
        <v>1947</v>
      </c>
      <c r="L9" s="22">
        <f>J9*0.4</f>
        <v>1298</v>
      </c>
      <c r="M9" s="29">
        <v>612</v>
      </c>
      <c r="N9" s="21">
        <f>M9*E9</f>
        <v>3060</v>
      </c>
      <c r="O9" s="21">
        <f>N9*0.6</f>
        <v>1836</v>
      </c>
      <c r="P9" s="22">
        <f>N9*0.4</f>
        <v>1224</v>
      </c>
    </row>
    <row r="10" ht="23" customHeight="1" spans="1:16">
      <c r="A10" s="7" t="s">
        <v>20</v>
      </c>
      <c r="B10" s="7" t="s">
        <v>21</v>
      </c>
      <c r="C10" s="7">
        <f>I10+M10</f>
        <v>3680</v>
      </c>
      <c r="D10" s="7" t="s">
        <v>22</v>
      </c>
      <c r="E10" s="20">
        <v>20</v>
      </c>
      <c r="F10" s="21">
        <f t="shared" ref="F10:F11" si="5">C10*E10</f>
        <v>73600</v>
      </c>
      <c r="G10" s="22">
        <f>K10+O10</f>
        <v>44160</v>
      </c>
      <c r="H10" s="22">
        <f>L10+P10</f>
        <v>29440</v>
      </c>
      <c r="I10" s="29">
        <v>1590</v>
      </c>
      <c r="J10" s="21">
        <f>I10*E10</f>
        <v>31800</v>
      </c>
      <c r="K10" s="22">
        <f>J10*0.6</f>
        <v>19080</v>
      </c>
      <c r="L10" s="22">
        <f>J10*0.4</f>
        <v>12720</v>
      </c>
      <c r="M10" s="29">
        <v>2090</v>
      </c>
      <c r="N10" s="21">
        <f>M10*E10</f>
        <v>41800</v>
      </c>
      <c r="O10" s="21">
        <f>N10*0.6</f>
        <v>25080</v>
      </c>
      <c r="P10" s="22">
        <f>N10*0.4</f>
        <v>16720</v>
      </c>
    </row>
    <row r="11" ht="23" customHeight="1" spans="1:16">
      <c r="A11" s="7" t="s">
        <v>23</v>
      </c>
      <c r="B11" s="7" t="s">
        <v>24</v>
      </c>
      <c r="C11" s="7">
        <f>I11+M11</f>
        <v>3009</v>
      </c>
      <c r="D11" s="7" t="s">
        <v>25</v>
      </c>
      <c r="E11" s="20">
        <v>0.5</v>
      </c>
      <c r="F11" s="21">
        <f t="shared" si="5"/>
        <v>1504.5</v>
      </c>
      <c r="G11" s="22">
        <f>K11+O11</f>
        <v>902.7</v>
      </c>
      <c r="H11" s="22">
        <f>L11+P11</f>
        <v>601.8</v>
      </c>
      <c r="I11" s="29">
        <v>1633</v>
      </c>
      <c r="J11" s="21">
        <f>I11*E11</f>
        <v>816.5</v>
      </c>
      <c r="K11" s="22">
        <f>J11*0.6</f>
        <v>489.9</v>
      </c>
      <c r="L11" s="22">
        <f>J11*0.4</f>
        <v>326.6</v>
      </c>
      <c r="M11" s="29">
        <v>1376</v>
      </c>
      <c r="N11" s="21">
        <f>M11*E11</f>
        <v>688</v>
      </c>
      <c r="O11" s="21">
        <f>N11*0.6</f>
        <v>412.8</v>
      </c>
      <c r="P11" s="22">
        <f>N11*0.4</f>
        <v>275.2</v>
      </c>
    </row>
    <row r="12" s="1" customFormat="1" ht="23" customHeight="1" spans="1:16">
      <c r="A12" s="7">
        <v>1.2</v>
      </c>
      <c r="B12" s="7" t="s">
        <v>26</v>
      </c>
      <c r="C12" s="7"/>
      <c r="D12" s="7"/>
      <c r="E12" s="20"/>
      <c r="F12" s="21">
        <f>SUM(F13:F16)</f>
        <v>97415.5</v>
      </c>
      <c r="G12" s="21">
        <f t="shared" ref="G12:P12" si="6">SUM(G13:G16)</f>
        <v>58449.3</v>
      </c>
      <c r="H12" s="21">
        <f t="shared" si="6"/>
        <v>38966.2</v>
      </c>
      <c r="I12" s="21"/>
      <c r="J12" s="21">
        <f t="shared" si="6"/>
        <v>46677</v>
      </c>
      <c r="K12" s="21">
        <f t="shared" si="6"/>
        <v>28006.2</v>
      </c>
      <c r="L12" s="21">
        <f t="shared" si="6"/>
        <v>18670.8</v>
      </c>
      <c r="M12" s="21"/>
      <c r="N12" s="21">
        <f t="shared" si="6"/>
        <v>50738.5</v>
      </c>
      <c r="O12" s="21">
        <f t="shared" si="6"/>
        <v>30443.1</v>
      </c>
      <c r="P12" s="21">
        <f t="shared" si="6"/>
        <v>20295.4</v>
      </c>
    </row>
    <row r="13" ht="23" customHeight="1" spans="1:16">
      <c r="A13" s="7" t="s">
        <v>27</v>
      </c>
      <c r="B13" s="7" t="s">
        <v>28</v>
      </c>
      <c r="C13" s="7">
        <f>I13+M13</f>
        <v>6449</v>
      </c>
      <c r="D13" s="7" t="s">
        <v>19</v>
      </c>
      <c r="E13" s="20">
        <v>10</v>
      </c>
      <c r="F13" s="21">
        <f>C13*E13</f>
        <v>64490</v>
      </c>
      <c r="G13" s="22">
        <f t="shared" ref="G13:G27" si="7">K13+O13</f>
        <v>38694</v>
      </c>
      <c r="H13" s="22">
        <f t="shared" ref="H13:H27" si="8">L13+P13</f>
        <v>25796</v>
      </c>
      <c r="I13" s="29">
        <v>2971</v>
      </c>
      <c r="J13" s="21">
        <f>I13*E13</f>
        <v>29710</v>
      </c>
      <c r="K13" s="22">
        <f t="shared" ref="K13:K27" si="9">J13*0.6</f>
        <v>17826</v>
      </c>
      <c r="L13" s="22">
        <f t="shared" ref="L13:L27" si="10">J13*0.4</f>
        <v>11884</v>
      </c>
      <c r="M13" s="29">
        <v>3478</v>
      </c>
      <c r="N13" s="21">
        <f>M13*E13</f>
        <v>34780</v>
      </c>
      <c r="O13" s="21">
        <f t="shared" ref="O13:O27" si="11">N13*0.6</f>
        <v>20868</v>
      </c>
      <c r="P13" s="22">
        <f t="shared" ref="P13:P27" si="12">N13*0.4</f>
        <v>13912</v>
      </c>
    </row>
    <row r="14" ht="23" customHeight="1" spans="1:16">
      <c r="A14" s="7" t="s">
        <v>29</v>
      </c>
      <c r="B14" s="7" t="s">
        <v>30</v>
      </c>
      <c r="C14" s="7">
        <f>I14+M14</f>
        <v>695</v>
      </c>
      <c r="D14" s="7" t="s">
        <v>31</v>
      </c>
      <c r="E14" s="20">
        <v>30</v>
      </c>
      <c r="F14" s="21">
        <f>C14*E14</f>
        <v>20850</v>
      </c>
      <c r="G14" s="22">
        <f t="shared" si="7"/>
        <v>12510</v>
      </c>
      <c r="H14" s="22">
        <f t="shared" si="8"/>
        <v>8340</v>
      </c>
      <c r="I14" s="29">
        <v>363</v>
      </c>
      <c r="J14" s="21">
        <f>I14*E14</f>
        <v>10890</v>
      </c>
      <c r="K14" s="22">
        <f t="shared" si="9"/>
        <v>6534</v>
      </c>
      <c r="L14" s="22">
        <f t="shared" si="10"/>
        <v>4356</v>
      </c>
      <c r="M14" s="29">
        <v>332</v>
      </c>
      <c r="N14" s="21">
        <f>M14*E14</f>
        <v>9960</v>
      </c>
      <c r="O14" s="21">
        <f t="shared" si="11"/>
        <v>5976</v>
      </c>
      <c r="P14" s="22">
        <f t="shared" si="12"/>
        <v>3984</v>
      </c>
    </row>
    <row r="15" ht="23" customHeight="1" spans="1:16">
      <c r="A15" s="7" t="s">
        <v>32</v>
      </c>
      <c r="B15" s="7" t="s">
        <v>33</v>
      </c>
      <c r="C15" s="7">
        <f>I15+M15</f>
        <v>4128</v>
      </c>
      <c r="D15" s="7" t="s">
        <v>19</v>
      </c>
      <c r="E15" s="20">
        <v>2</v>
      </c>
      <c r="F15" s="21">
        <f>C15*E15</f>
        <v>8256</v>
      </c>
      <c r="G15" s="22">
        <f t="shared" si="7"/>
        <v>4953.6</v>
      </c>
      <c r="H15" s="22">
        <f t="shared" si="8"/>
        <v>3302.4</v>
      </c>
      <c r="I15" s="29">
        <v>1819</v>
      </c>
      <c r="J15" s="21">
        <f>I15*E15</f>
        <v>3638</v>
      </c>
      <c r="K15" s="22">
        <f t="shared" si="9"/>
        <v>2182.8</v>
      </c>
      <c r="L15" s="22">
        <f t="shared" si="10"/>
        <v>1455.2</v>
      </c>
      <c r="M15" s="29">
        <v>2309</v>
      </c>
      <c r="N15" s="21">
        <f>M15*E15</f>
        <v>4618</v>
      </c>
      <c r="O15" s="21">
        <f t="shared" si="11"/>
        <v>2770.8</v>
      </c>
      <c r="P15" s="22">
        <f t="shared" si="12"/>
        <v>1847.2</v>
      </c>
    </row>
    <row r="16" ht="23" customHeight="1" spans="1:16">
      <c r="A16" s="7" t="s">
        <v>34</v>
      </c>
      <c r="B16" s="7" t="s">
        <v>35</v>
      </c>
      <c r="C16" s="7">
        <f>I16+M16</f>
        <v>7639</v>
      </c>
      <c r="D16" s="7" t="s">
        <v>19</v>
      </c>
      <c r="E16" s="20">
        <v>0.5</v>
      </c>
      <c r="F16" s="21">
        <f>C16*E16</f>
        <v>3819.5</v>
      </c>
      <c r="G16" s="22">
        <f t="shared" si="7"/>
        <v>2291.7</v>
      </c>
      <c r="H16" s="22">
        <f t="shared" si="8"/>
        <v>1527.8</v>
      </c>
      <c r="I16" s="29">
        <v>4878</v>
      </c>
      <c r="J16" s="21">
        <f>I16*E16</f>
        <v>2439</v>
      </c>
      <c r="K16" s="22">
        <f t="shared" si="9"/>
        <v>1463.4</v>
      </c>
      <c r="L16" s="22">
        <f t="shared" si="10"/>
        <v>975.6</v>
      </c>
      <c r="M16" s="29">
        <v>2761</v>
      </c>
      <c r="N16" s="21">
        <f>M16*E16</f>
        <v>1380.5</v>
      </c>
      <c r="O16" s="21">
        <f t="shared" si="11"/>
        <v>828.3</v>
      </c>
      <c r="P16" s="22">
        <f t="shared" si="12"/>
        <v>552.2</v>
      </c>
    </row>
    <row r="17" s="1" customFormat="1" ht="23" customHeight="1" spans="1:16">
      <c r="A17" s="5">
        <v>2</v>
      </c>
      <c r="B17" s="5" t="s">
        <v>36</v>
      </c>
      <c r="C17" s="5"/>
      <c r="D17" s="5"/>
      <c r="E17" s="23"/>
      <c r="F17" s="24">
        <f>SUM(F18:F27)</f>
        <v>62891.6</v>
      </c>
      <c r="G17" s="25">
        <f t="shared" si="7"/>
        <v>37734.96</v>
      </c>
      <c r="H17" s="25">
        <f t="shared" si="8"/>
        <v>25156.64</v>
      </c>
      <c r="I17" s="30"/>
      <c r="J17" s="24">
        <f>SUM(J18:J27)</f>
        <v>35476.4</v>
      </c>
      <c r="K17" s="25">
        <f t="shared" si="9"/>
        <v>21285.84</v>
      </c>
      <c r="L17" s="25">
        <f t="shared" si="10"/>
        <v>14190.56</v>
      </c>
      <c r="M17" s="30"/>
      <c r="N17" s="24">
        <f>SUM(N18:N27)</f>
        <v>27415.2</v>
      </c>
      <c r="O17" s="24">
        <f t="shared" si="11"/>
        <v>16449.12</v>
      </c>
      <c r="P17" s="25">
        <f t="shared" si="12"/>
        <v>10966.08</v>
      </c>
    </row>
    <row r="18" ht="23" customHeight="1" spans="1:16">
      <c r="A18" s="7">
        <v>2.1</v>
      </c>
      <c r="B18" s="7" t="s">
        <v>37</v>
      </c>
      <c r="C18" s="7">
        <f t="shared" ref="C18:C27" si="13">I18+M18</f>
        <v>251</v>
      </c>
      <c r="D18" s="7" t="s">
        <v>38</v>
      </c>
      <c r="E18" s="20">
        <v>6</v>
      </c>
      <c r="F18" s="21">
        <f t="shared" ref="F18:F27" si="14">C18*E18</f>
        <v>1506</v>
      </c>
      <c r="G18" s="22">
        <f t="shared" si="7"/>
        <v>903.6</v>
      </c>
      <c r="H18" s="22">
        <f t="shared" si="8"/>
        <v>602.4</v>
      </c>
      <c r="I18" s="29">
        <v>133</v>
      </c>
      <c r="J18" s="21">
        <f t="shared" ref="J18:J27" si="15">I18*E18</f>
        <v>798</v>
      </c>
      <c r="K18" s="22">
        <f t="shared" si="9"/>
        <v>478.8</v>
      </c>
      <c r="L18" s="22">
        <f t="shared" si="10"/>
        <v>319.2</v>
      </c>
      <c r="M18" s="29">
        <v>118</v>
      </c>
      <c r="N18" s="21">
        <f t="shared" ref="N18:N27" si="16">M18*E18</f>
        <v>708</v>
      </c>
      <c r="O18" s="21">
        <f t="shared" si="11"/>
        <v>424.8</v>
      </c>
      <c r="P18" s="22">
        <f t="shared" si="12"/>
        <v>283.2</v>
      </c>
    </row>
    <row r="19" ht="23" customHeight="1" spans="1:16">
      <c r="A19" s="7">
        <v>2.2</v>
      </c>
      <c r="B19" s="7" t="s">
        <v>39</v>
      </c>
      <c r="C19" s="7">
        <f t="shared" si="13"/>
        <v>313</v>
      </c>
      <c r="D19" s="7" t="s">
        <v>38</v>
      </c>
      <c r="E19" s="20">
        <v>6</v>
      </c>
      <c r="F19" s="21">
        <f t="shared" si="14"/>
        <v>1878</v>
      </c>
      <c r="G19" s="22">
        <f t="shared" si="7"/>
        <v>1126.8</v>
      </c>
      <c r="H19" s="22">
        <f t="shared" si="8"/>
        <v>751.2</v>
      </c>
      <c r="I19" s="29">
        <v>172</v>
      </c>
      <c r="J19" s="21">
        <f t="shared" si="15"/>
        <v>1032</v>
      </c>
      <c r="K19" s="22">
        <f t="shared" si="9"/>
        <v>619.2</v>
      </c>
      <c r="L19" s="22">
        <f t="shared" si="10"/>
        <v>412.8</v>
      </c>
      <c r="M19" s="29">
        <v>141</v>
      </c>
      <c r="N19" s="21">
        <f t="shared" si="16"/>
        <v>846</v>
      </c>
      <c r="O19" s="21">
        <f t="shared" si="11"/>
        <v>507.6</v>
      </c>
      <c r="P19" s="22">
        <f t="shared" si="12"/>
        <v>338.4</v>
      </c>
    </row>
    <row r="20" ht="23" customHeight="1" spans="1:16">
      <c r="A20" s="7">
        <v>2.3</v>
      </c>
      <c r="B20" s="7" t="s">
        <v>40</v>
      </c>
      <c r="C20" s="7">
        <f t="shared" si="13"/>
        <v>577</v>
      </c>
      <c r="D20" s="7" t="s">
        <v>38</v>
      </c>
      <c r="E20" s="20">
        <v>5.3</v>
      </c>
      <c r="F20" s="21">
        <f t="shared" si="14"/>
        <v>3058.1</v>
      </c>
      <c r="G20" s="22">
        <f t="shared" si="7"/>
        <v>1834.86</v>
      </c>
      <c r="H20" s="22">
        <f t="shared" si="8"/>
        <v>1223.24</v>
      </c>
      <c r="I20" s="29">
        <v>340</v>
      </c>
      <c r="J20" s="21">
        <f t="shared" si="15"/>
        <v>1802</v>
      </c>
      <c r="K20" s="22">
        <f t="shared" si="9"/>
        <v>1081.2</v>
      </c>
      <c r="L20" s="22">
        <f t="shared" si="10"/>
        <v>720.8</v>
      </c>
      <c r="M20" s="29">
        <v>237</v>
      </c>
      <c r="N20" s="21">
        <f t="shared" si="16"/>
        <v>1256.1</v>
      </c>
      <c r="O20" s="21">
        <f t="shared" si="11"/>
        <v>753.66</v>
      </c>
      <c r="P20" s="22">
        <f t="shared" si="12"/>
        <v>502.44</v>
      </c>
    </row>
    <row r="21" ht="23" customHeight="1" spans="1:16">
      <c r="A21" s="7">
        <v>2.4</v>
      </c>
      <c r="B21" s="7" t="s">
        <v>41</v>
      </c>
      <c r="C21" s="7">
        <f t="shared" si="13"/>
        <v>659</v>
      </c>
      <c r="D21" s="7" t="s">
        <v>38</v>
      </c>
      <c r="E21" s="20">
        <v>3</v>
      </c>
      <c r="F21" s="21">
        <f t="shared" si="14"/>
        <v>1977</v>
      </c>
      <c r="G21" s="22">
        <f t="shared" si="7"/>
        <v>1186.2</v>
      </c>
      <c r="H21" s="22">
        <f t="shared" si="8"/>
        <v>790.8</v>
      </c>
      <c r="I21" s="29">
        <v>382</v>
      </c>
      <c r="J21" s="21">
        <f t="shared" si="15"/>
        <v>1146</v>
      </c>
      <c r="K21" s="22">
        <f t="shared" si="9"/>
        <v>687.6</v>
      </c>
      <c r="L21" s="22">
        <f t="shared" si="10"/>
        <v>458.4</v>
      </c>
      <c r="M21" s="29">
        <v>277</v>
      </c>
      <c r="N21" s="21">
        <f t="shared" si="16"/>
        <v>831</v>
      </c>
      <c r="O21" s="21">
        <f t="shared" si="11"/>
        <v>498.6</v>
      </c>
      <c r="P21" s="22">
        <f t="shared" si="12"/>
        <v>332.4</v>
      </c>
    </row>
    <row r="22" ht="23" customHeight="1" spans="1:16">
      <c r="A22" s="7">
        <v>2.5</v>
      </c>
      <c r="B22" s="7" t="s">
        <v>42</v>
      </c>
      <c r="C22" s="7">
        <f t="shared" si="13"/>
        <v>980</v>
      </c>
      <c r="D22" s="7" t="s">
        <v>38</v>
      </c>
      <c r="E22" s="20">
        <v>0.7</v>
      </c>
      <c r="F22" s="21">
        <f t="shared" si="14"/>
        <v>686</v>
      </c>
      <c r="G22" s="22">
        <f t="shared" si="7"/>
        <v>411.6</v>
      </c>
      <c r="H22" s="22">
        <f t="shared" si="8"/>
        <v>274.4</v>
      </c>
      <c r="I22" s="29">
        <v>597</v>
      </c>
      <c r="J22" s="21">
        <f t="shared" si="15"/>
        <v>417.9</v>
      </c>
      <c r="K22" s="22">
        <f t="shared" si="9"/>
        <v>250.74</v>
      </c>
      <c r="L22" s="22">
        <f t="shared" si="10"/>
        <v>167.16</v>
      </c>
      <c r="M22" s="29">
        <v>383</v>
      </c>
      <c r="N22" s="21">
        <f t="shared" si="16"/>
        <v>268.1</v>
      </c>
      <c r="O22" s="21">
        <f t="shared" si="11"/>
        <v>160.86</v>
      </c>
      <c r="P22" s="22">
        <f t="shared" si="12"/>
        <v>107.24</v>
      </c>
    </row>
    <row r="23" ht="23" customHeight="1" spans="1:16">
      <c r="A23" s="7">
        <v>2.6</v>
      </c>
      <c r="B23" s="7" t="s">
        <v>43</v>
      </c>
      <c r="C23" s="7">
        <f t="shared" si="13"/>
        <v>363</v>
      </c>
      <c r="D23" s="7" t="s">
        <v>38</v>
      </c>
      <c r="E23" s="20">
        <v>40</v>
      </c>
      <c r="F23" s="21">
        <f t="shared" si="14"/>
        <v>14520</v>
      </c>
      <c r="G23" s="22">
        <f t="shared" si="7"/>
        <v>8712</v>
      </c>
      <c r="H23" s="22">
        <f t="shared" si="8"/>
        <v>5808</v>
      </c>
      <c r="I23" s="29">
        <v>199</v>
      </c>
      <c r="J23" s="21">
        <f t="shared" si="15"/>
        <v>7960</v>
      </c>
      <c r="K23" s="22">
        <f t="shared" si="9"/>
        <v>4776</v>
      </c>
      <c r="L23" s="22">
        <f t="shared" si="10"/>
        <v>3184</v>
      </c>
      <c r="M23" s="29">
        <v>164</v>
      </c>
      <c r="N23" s="21">
        <f t="shared" si="16"/>
        <v>6560</v>
      </c>
      <c r="O23" s="21">
        <f t="shared" si="11"/>
        <v>3936</v>
      </c>
      <c r="P23" s="22">
        <f t="shared" si="12"/>
        <v>2624</v>
      </c>
    </row>
    <row r="24" ht="23" customHeight="1" spans="1:16">
      <c r="A24" s="7">
        <v>2.7</v>
      </c>
      <c r="B24" s="7" t="s">
        <v>44</v>
      </c>
      <c r="C24" s="7">
        <f t="shared" si="13"/>
        <v>2393</v>
      </c>
      <c r="D24" s="7" t="s">
        <v>38</v>
      </c>
      <c r="E24" s="20">
        <v>5</v>
      </c>
      <c r="F24" s="21">
        <f t="shared" si="14"/>
        <v>11965</v>
      </c>
      <c r="G24" s="22">
        <f t="shared" si="7"/>
        <v>7179</v>
      </c>
      <c r="H24" s="22">
        <f t="shared" si="8"/>
        <v>4786</v>
      </c>
      <c r="I24" s="29">
        <v>1412</v>
      </c>
      <c r="J24" s="21">
        <f t="shared" si="15"/>
        <v>7060</v>
      </c>
      <c r="K24" s="22">
        <f t="shared" si="9"/>
        <v>4236</v>
      </c>
      <c r="L24" s="22">
        <f t="shared" si="10"/>
        <v>2824</v>
      </c>
      <c r="M24" s="29">
        <v>981</v>
      </c>
      <c r="N24" s="21">
        <f t="shared" si="16"/>
        <v>4905</v>
      </c>
      <c r="O24" s="21">
        <f t="shared" si="11"/>
        <v>2943</v>
      </c>
      <c r="P24" s="22">
        <f t="shared" si="12"/>
        <v>1962</v>
      </c>
    </row>
    <row r="25" ht="23" customHeight="1" spans="1:16">
      <c r="A25" s="7">
        <v>2.8</v>
      </c>
      <c r="B25" s="7" t="s">
        <v>45</v>
      </c>
      <c r="C25" s="7">
        <f t="shared" si="13"/>
        <v>17923</v>
      </c>
      <c r="D25" s="7" t="s">
        <v>25</v>
      </c>
      <c r="E25" s="20">
        <v>0.5</v>
      </c>
      <c r="F25" s="21">
        <f t="shared" si="14"/>
        <v>8961.5</v>
      </c>
      <c r="G25" s="22">
        <f t="shared" si="7"/>
        <v>5376.9</v>
      </c>
      <c r="H25" s="22">
        <f t="shared" si="8"/>
        <v>3584.6</v>
      </c>
      <c r="I25" s="29">
        <v>9221</v>
      </c>
      <c r="J25" s="21">
        <f t="shared" si="15"/>
        <v>4610.5</v>
      </c>
      <c r="K25" s="22">
        <f t="shared" si="9"/>
        <v>2766.3</v>
      </c>
      <c r="L25" s="22">
        <f t="shared" si="10"/>
        <v>1844.2</v>
      </c>
      <c r="M25" s="29">
        <v>8702</v>
      </c>
      <c r="N25" s="21">
        <f t="shared" si="16"/>
        <v>4351</v>
      </c>
      <c r="O25" s="21">
        <f t="shared" si="11"/>
        <v>2610.6</v>
      </c>
      <c r="P25" s="22">
        <f t="shared" si="12"/>
        <v>1740.4</v>
      </c>
    </row>
    <row r="26" ht="23" customHeight="1" spans="1:16">
      <c r="A26" s="7">
        <v>2.9</v>
      </c>
      <c r="B26" s="7" t="s">
        <v>46</v>
      </c>
      <c r="C26" s="7">
        <f t="shared" si="13"/>
        <v>223</v>
      </c>
      <c r="D26" s="7" t="s">
        <v>47</v>
      </c>
      <c r="E26" s="20">
        <v>80</v>
      </c>
      <c r="F26" s="21">
        <f t="shared" si="14"/>
        <v>17840</v>
      </c>
      <c r="G26" s="22">
        <f t="shared" si="7"/>
        <v>10704</v>
      </c>
      <c r="H26" s="22">
        <f t="shared" si="8"/>
        <v>7136</v>
      </c>
      <c r="I26" s="29">
        <v>130</v>
      </c>
      <c r="J26" s="21">
        <f t="shared" si="15"/>
        <v>10400</v>
      </c>
      <c r="K26" s="22">
        <f t="shared" si="9"/>
        <v>6240</v>
      </c>
      <c r="L26" s="22">
        <f t="shared" si="10"/>
        <v>4160</v>
      </c>
      <c r="M26" s="29">
        <v>93</v>
      </c>
      <c r="N26" s="21">
        <f t="shared" si="16"/>
        <v>7440</v>
      </c>
      <c r="O26" s="21">
        <f t="shared" si="11"/>
        <v>4464</v>
      </c>
      <c r="P26" s="22">
        <f t="shared" si="12"/>
        <v>2976</v>
      </c>
    </row>
    <row r="27" customFormat="1" ht="23" customHeight="1" spans="1:16">
      <c r="A27" s="26">
        <v>2.1</v>
      </c>
      <c r="B27" s="7" t="s">
        <v>48</v>
      </c>
      <c r="C27" s="7">
        <f t="shared" si="13"/>
        <v>100</v>
      </c>
      <c r="D27" s="7" t="s">
        <v>38</v>
      </c>
      <c r="E27" s="20">
        <v>5</v>
      </c>
      <c r="F27" s="21">
        <f t="shared" si="14"/>
        <v>500</v>
      </c>
      <c r="G27" s="22">
        <f t="shared" si="7"/>
        <v>300</v>
      </c>
      <c r="H27" s="22">
        <f t="shared" si="8"/>
        <v>200</v>
      </c>
      <c r="I27" s="29">
        <v>50</v>
      </c>
      <c r="J27" s="21">
        <f t="shared" si="15"/>
        <v>250</v>
      </c>
      <c r="K27" s="22">
        <f t="shared" si="9"/>
        <v>150</v>
      </c>
      <c r="L27" s="22">
        <f t="shared" si="10"/>
        <v>100</v>
      </c>
      <c r="M27" s="29">
        <v>50</v>
      </c>
      <c r="N27" s="21">
        <f t="shared" si="16"/>
        <v>250</v>
      </c>
      <c r="O27" s="21">
        <f t="shared" si="11"/>
        <v>150</v>
      </c>
      <c r="P27" s="22">
        <f t="shared" si="12"/>
        <v>100</v>
      </c>
    </row>
    <row r="28" s="1" customFormat="1" ht="23" customHeight="1" spans="1:16">
      <c r="A28" s="5">
        <v>3</v>
      </c>
      <c r="B28" s="5" t="s">
        <v>49</v>
      </c>
      <c r="C28" s="5"/>
      <c r="D28" s="5"/>
      <c r="E28" s="23"/>
      <c r="F28" s="24">
        <f>F29+F30+F35+F39+F40+F45+F46+F47+F48</f>
        <v>40222</v>
      </c>
      <c r="G28" s="25">
        <f t="shared" ref="G28:G73" si="17">K28+O28</f>
        <v>24133.2</v>
      </c>
      <c r="H28" s="25">
        <f t="shared" ref="H28:H73" si="18">L28+P28</f>
        <v>16088.8</v>
      </c>
      <c r="I28" s="30"/>
      <c r="J28" s="24">
        <f t="shared" ref="J28:N28" si="19">J29+J30+J35+J39+J40+J45+J46+J47+J48</f>
        <v>24244</v>
      </c>
      <c r="K28" s="25">
        <f t="shared" ref="K28:K74" si="20">J28*0.6</f>
        <v>14546.4</v>
      </c>
      <c r="L28" s="25">
        <f t="shared" ref="L28:L74" si="21">J28*0.4</f>
        <v>9697.6</v>
      </c>
      <c r="M28" s="30"/>
      <c r="N28" s="24">
        <f t="shared" si="19"/>
        <v>15978</v>
      </c>
      <c r="O28" s="24">
        <f t="shared" ref="O28:O74" si="22">N28*0.6</f>
        <v>9586.8</v>
      </c>
      <c r="P28" s="25">
        <f t="shared" ref="P28:P74" si="23">N28*0.4</f>
        <v>6391.2</v>
      </c>
    </row>
    <row r="29" ht="23" customHeight="1" spans="1:16">
      <c r="A29" s="7">
        <v>3.1</v>
      </c>
      <c r="B29" s="7" t="s">
        <v>50</v>
      </c>
      <c r="C29" s="7">
        <f>I29+M29</f>
        <v>264</v>
      </c>
      <c r="D29" s="7" t="s">
        <v>38</v>
      </c>
      <c r="E29" s="20">
        <v>20</v>
      </c>
      <c r="F29" s="21">
        <f t="shared" ref="F28:F74" si="24">C29*E29</f>
        <v>5280</v>
      </c>
      <c r="G29" s="22">
        <f t="shared" si="17"/>
        <v>3168</v>
      </c>
      <c r="H29" s="22">
        <f t="shared" si="18"/>
        <v>2112</v>
      </c>
      <c r="I29" s="29">
        <v>160</v>
      </c>
      <c r="J29" s="21">
        <f t="shared" ref="J28:J74" si="25">I29*E29</f>
        <v>3200</v>
      </c>
      <c r="K29" s="22">
        <f t="shared" si="20"/>
        <v>1920</v>
      </c>
      <c r="L29" s="22">
        <f t="shared" si="21"/>
        <v>1280</v>
      </c>
      <c r="M29" s="29">
        <v>104</v>
      </c>
      <c r="N29" s="21">
        <f t="shared" ref="N28:N74" si="26">M29*E29</f>
        <v>2080</v>
      </c>
      <c r="O29" s="21">
        <f t="shared" si="22"/>
        <v>1248</v>
      </c>
      <c r="P29" s="22">
        <f t="shared" si="23"/>
        <v>832</v>
      </c>
    </row>
    <row r="30" s="1" customFormat="1" ht="23" customHeight="1" spans="1:16">
      <c r="A30" s="7">
        <v>3.2</v>
      </c>
      <c r="B30" s="7" t="s">
        <v>51</v>
      </c>
      <c r="C30" s="7"/>
      <c r="D30" s="7"/>
      <c r="E30" s="20" t="s">
        <v>52</v>
      </c>
      <c r="F30" s="21">
        <f>SUM(F31:F34)</f>
        <v>10165</v>
      </c>
      <c r="G30" s="22">
        <f t="shared" si="17"/>
        <v>6099</v>
      </c>
      <c r="H30" s="22">
        <f t="shared" si="18"/>
        <v>4066</v>
      </c>
      <c r="I30" s="29"/>
      <c r="J30" s="21">
        <f t="shared" ref="J30:N30" si="27">SUM(J31:J34)</f>
        <v>5982</v>
      </c>
      <c r="K30" s="22">
        <f t="shared" si="20"/>
        <v>3589.2</v>
      </c>
      <c r="L30" s="22">
        <f t="shared" si="21"/>
        <v>2392.8</v>
      </c>
      <c r="M30" s="29"/>
      <c r="N30" s="21">
        <f t="shared" si="27"/>
        <v>4183</v>
      </c>
      <c r="O30" s="21">
        <f t="shared" si="22"/>
        <v>2509.8</v>
      </c>
      <c r="P30" s="22">
        <f t="shared" si="23"/>
        <v>1673.2</v>
      </c>
    </row>
    <row r="31" ht="23" customHeight="1" spans="1:16">
      <c r="A31" s="7" t="s">
        <v>53</v>
      </c>
      <c r="B31" s="7" t="s">
        <v>54</v>
      </c>
      <c r="C31" s="7">
        <f>I31+M31</f>
        <v>285</v>
      </c>
      <c r="D31" s="7" t="s">
        <v>55</v>
      </c>
      <c r="E31" s="20">
        <v>20</v>
      </c>
      <c r="F31" s="21">
        <f t="shared" si="24"/>
        <v>5700</v>
      </c>
      <c r="G31" s="22">
        <f t="shared" si="17"/>
        <v>3420</v>
      </c>
      <c r="H31" s="22">
        <f t="shared" si="18"/>
        <v>2280</v>
      </c>
      <c r="I31" s="29">
        <v>169</v>
      </c>
      <c r="J31" s="21">
        <f t="shared" si="25"/>
        <v>3380</v>
      </c>
      <c r="K31" s="22">
        <f t="shared" si="20"/>
        <v>2028</v>
      </c>
      <c r="L31" s="22">
        <f t="shared" si="21"/>
        <v>1352</v>
      </c>
      <c r="M31" s="29">
        <v>116</v>
      </c>
      <c r="N31" s="21">
        <f t="shared" si="26"/>
        <v>2320</v>
      </c>
      <c r="O31" s="21">
        <f t="shared" si="22"/>
        <v>1392</v>
      </c>
      <c r="P31" s="22">
        <f t="shared" si="23"/>
        <v>928</v>
      </c>
    </row>
    <row r="32" ht="23" customHeight="1" spans="1:16">
      <c r="A32" s="7" t="s">
        <v>56</v>
      </c>
      <c r="B32" s="7" t="s">
        <v>57</v>
      </c>
      <c r="C32" s="7">
        <f>I32+M32</f>
        <v>288</v>
      </c>
      <c r="D32" s="7" t="s">
        <v>55</v>
      </c>
      <c r="E32" s="20">
        <v>3</v>
      </c>
      <c r="F32" s="21">
        <f t="shared" si="24"/>
        <v>864</v>
      </c>
      <c r="G32" s="22">
        <f t="shared" si="17"/>
        <v>518.4</v>
      </c>
      <c r="H32" s="22">
        <f t="shared" si="18"/>
        <v>345.6</v>
      </c>
      <c r="I32" s="29">
        <v>168</v>
      </c>
      <c r="J32" s="21">
        <f t="shared" si="25"/>
        <v>504</v>
      </c>
      <c r="K32" s="22">
        <f t="shared" si="20"/>
        <v>302.4</v>
      </c>
      <c r="L32" s="22">
        <f t="shared" si="21"/>
        <v>201.6</v>
      </c>
      <c r="M32" s="29">
        <v>120</v>
      </c>
      <c r="N32" s="21">
        <f t="shared" si="26"/>
        <v>360</v>
      </c>
      <c r="O32" s="21">
        <f t="shared" si="22"/>
        <v>216</v>
      </c>
      <c r="P32" s="22">
        <f t="shared" si="23"/>
        <v>144</v>
      </c>
    </row>
    <row r="33" ht="23" customHeight="1" spans="1:16">
      <c r="A33" s="7" t="s">
        <v>58</v>
      </c>
      <c r="B33" s="7" t="s">
        <v>59</v>
      </c>
      <c r="C33" s="7">
        <f>I33+M33</f>
        <v>265</v>
      </c>
      <c r="D33" s="7" t="s">
        <v>55</v>
      </c>
      <c r="E33" s="20">
        <v>10</v>
      </c>
      <c r="F33" s="21">
        <f t="shared" si="24"/>
        <v>2650</v>
      </c>
      <c r="G33" s="22">
        <f t="shared" si="17"/>
        <v>1590</v>
      </c>
      <c r="H33" s="22">
        <f t="shared" si="18"/>
        <v>1060</v>
      </c>
      <c r="I33" s="29">
        <v>154</v>
      </c>
      <c r="J33" s="21">
        <f t="shared" si="25"/>
        <v>1540</v>
      </c>
      <c r="K33" s="22">
        <f t="shared" si="20"/>
        <v>924</v>
      </c>
      <c r="L33" s="22">
        <f t="shared" si="21"/>
        <v>616</v>
      </c>
      <c r="M33" s="29">
        <v>111</v>
      </c>
      <c r="N33" s="21">
        <f t="shared" si="26"/>
        <v>1110</v>
      </c>
      <c r="O33" s="21">
        <f t="shared" si="22"/>
        <v>666</v>
      </c>
      <c r="P33" s="22">
        <f t="shared" si="23"/>
        <v>444</v>
      </c>
    </row>
    <row r="34" ht="23" customHeight="1" spans="1:16">
      <c r="A34" s="7" t="s">
        <v>60</v>
      </c>
      <c r="B34" s="7" t="s">
        <v>61</v>
      </c>
      <c r="C34" s="7">
        <f>I34+M34</f>
        <v>317</v>
      </c>
      <c r="D34" s="7" t="s">
        <v>55</v>
      </c>
      <c r="E34" s="20">
        <v>3</v>
      </c>
      <c r="F34" s="21">
        <f t="shared" si="24"/>
        <v>951</v>
      </c>
      <c r="G34" s="22">
        <f t="shared" si="17"/>
        <v>570.6</v>
      </c>
      <c r="H34" s="22">
        <f t="shared" si="18"/>
        <v>380.4</v>
      </c>
      <c r="I34" s="29">
        <v>186</v>
      </c>
      <c r="J34" s="21">
        <f t="shared" si="25"/>
        <v>558</v>
      </c>
      <c r="K34" s="22">
        <f t="shared" si="20"/>
        <v>334.8</v>
      </c>
      <c r="L34" s="22">
        <f t="shared" si="21"/>
        <v>223.2</v>
      </c>
      <c r="M34" s="29">
        <v>131</v>
      </c>
      <c r="N34" s="21">
        <f t="shared" si="26"/>
        <v>393</v>
      </c>
      <c r="O34" s="21">
        <f t="shared" si="22"/>
        <v>235.8</v>
      </c>
      <c r="P34" s="22">
        <f t="shared" si="23"/>
        <v>157.2</v>
      </c>
    </row>
    <row r="35" s="1" customFormat="1" ht="23" customHeight="1" spans="1:16">
      <c r="A35" s="7">
        <v>3.3</v>
      </c>
      <c r="B35" s="7" t="s">
        <v>62</v>
      </c>
      <c r="C35" s="7"/>
      <c r="D35" s="7"/>
      <c r="E35" s="20"/>
      <c r="F35" s="21">
        <f>SUM(F36:F38)</f>
        <v>2487</v>
      </c>
      <c r="G35" s="22">
        <f t="shared" si="17"/>
        <v>1492.2</v>
      </c>
      <c r="H35" s="22">
        <f t="shared" si="18"/>
        <v>994.8</v>
      </c>
      <c r="I35" s="29"/>
      <c r="J35" s="21">
        <f t="shared" ref="J35:N35" si="28">SUM(J36:J38)</f>
        <v>1472</v>
      </c>
      <c r="K35" s="22">
        <f t="shared" si="20"/>
        <v>883.2</v>
      </c>
      <c r="L35" s="22">
        <f t="shared" si="21"/>
        <v>588.8</v>
      </c>
      <c r="M35" s="29"/>
      <c r="N35" s="21">
        <f t="shared" si="28"/>
        <v>1015</v>
      </c>
      <c r="O35" s="21">
        <f t="shared" si="22"/>
        <v>609</v>
      </c>
      <c r="P35" s="22">
        <f t="shared" si="23"/>
        <v>406</v>
      </c>
    </row>
    <row r="36" ht="23" customHeight="1" spans="1:16">
      <c r="A36" s="7" t="s">
        <v>63</v>
      </c>
      <c r="B36" s="7" t="s">
        <v>64</v>
      </c>
      <c r="C36" s="7">
        <f>I36+M36</f>
        <v>379</v>
      </c>
      <c r="D36" s="7" t="s">
        <v>55</v>
      </c>
      <c r="E36" s="20">
        <v>3</v>
      </c>
      <c r="F36" s="21">
        <f t="shared" si="24"/>
        <v>1137</v>
      </c>
      <c r="G36" s="22">
        <f t="shared" si="17"/>
        <v>682.2</v>
      </c>
      <c r="H36" s="22">
        <f t="shared" si="18"/>
        <v>454.8</v>
      </c>
      <c r="I36" s="29">
        <v>222</v>
      </c>
      <c r="J36" s="21">
        <f t="shared" si="25"/>
        <v>666</v>
      </c>
      <c r="K36" s="22">
        <f t="shared" si="20"/>
        <v>399.6</v>
      </c>
      <c r="L36" s="22">
        <f t="shared" si="21"/>
        <v>266.4</v>
      </c>
      <c r="M36" s="29">
        <v>157</v>
      </c>
      <c r="N36" s="21">
        <f t="shared" si="26"/>
        <v>471</v>
      </c>
      <c r="O36" s="21">
        <f t="shared" si="22"/>
        <v>282.6</v>
      </c>
      <c r="P36" s="22">
        <f t="shared" si="23"/>
        <v>188.4</v>
      </c>
    </row>
    <row r="37" ht="23" customHeight="1" spans="1:16">
      <c r="A37" s="7" t="s">
        <v>65</v>
      </c>
      <c r="B37" s="7" t="s">
        <v>66</v>
      </c>
      <c r="C37" s="7">
        <f>I37+M37</f>
        <v>337</v>
      </c>
      <c r="D37" s="7" t="s">
        <v>55</v>
      </c>
      <c r="E37" s="20">
        <v>2</v>
      </c>
      <c r="F37" s="21">
        <f t="shared" si="24"/>
        <v>674</v>
      </c>
      <c r="G37" s="22">
        <f t="shared" si="17"/>
        <v>404.4</v>
      </c>
      <c r="H37" s="22">
        <f t="shared" si="18"/>
        <v>269.6</v>
      </c>
      <c r="I37" s="29">
        <v>200</v>
      </c>
      <c r="J37" s="21">
        <f t="shared" si="25"/>
        <v>400</v>
      </c>
      <c r="K37" s="22">
        <f t="shared" si="20"/>
        <v>240</v>
      </c>
      <c r="L37" s="22">
        <f t="shared" si="21"/>
        <v>160</v>
      </c>
      <c r="M37" s="29">
        <v>137</v>
      </c>
      <c r="N37" s="21">
        <f t="shared" si="26"/>
        <v>274</v>
      </c>
      <c r="O37" s="21">
        <f t="shared" si="22"/>
        <v>164.4</v>
      </c>
      <c r="P37" s="22">
        <f t="shared" si="23"/>
        <v>109.6</v>
      </c>
    </row>
    <row r="38" ht="23" customHeight="1" spans="1:16">
      <c r="A38" s="7" t="s">
        <v>67</v>
      </c>
      <c r="B38" s="7" t="s">
        <v>68</v>
      </c>
      <c r="C38" s="7">
        <f>I38+M38</f>
        <v>338</v>
      </c>
      <c r="D38" s="7" t="s">
        <v>38</v>
      </c>
      <c r="E38" s="20">
        <v>2</v>
      </c>
      <c r="F38" s="21">
        <f t="shared" si="24"/>
        <v>676</v>
      </c>
      <c r="G38" s="22">
        <f t="shared" si="17"/>
        <v>405.6</v>
      </c>
      <c r="H38" s="22">
        <f t="shared" si="18"/>
        <v>270.4</v>
      </c>
      <c r="I38" s="29">
        <v>203</v>
      </c>
      <c r="J38" s="21">
        <f t="shared" si="25"/>
        <v>406</v>
      </c>
      <c r="K38" s="22">
        <f t="shared" si="20"/>
        <v>243.6</v>
      </c>
      <c r="L38" s="22">
        <f t="shared" si="21"/>
        <v>162.4</v>
      </c>
      <c r="M38" s="29">
        <v>135</v>
      </c>
      <c r="N38" s="21">
        <f t="shared" si="26"/>
        <v>270</v>
      </c>
      <c r="O38" s="21">
        <f t="shared" si="22"/>
        <v>162</v>
      </c>
      <c r="P38" s="22">
        <f t="shared" si="23"/>
        <v>108</v>
      </c>
    </row>
    <row r="39" ht="23" customHeight="1" spans="1:16">
      <c r="A39" s="7">
        <v>3.4</v>
      </c>
      <c r="B39" s="7" t="s">
        <v>69</v>
      </c>
      <c r="C39" s="7">
        <f>I39+M39</f>
        <v>194</v>
      </c>
      <c r="D39" s="7" t="s">
        <v>38</v>
      </c>
      <c r="E39" s="20">
        <v>10</v>
      </c>
      <c r="F39" s="21">
        <f t="shared" si="24"/>
        <v>1940</v>
      </c>
      <c r="G39" s="22">
        <f t="shared" si="17"/>
        <v>1164</v>
      </c>
      <c r="H39" s="22">
        <f t="shared" si="18"/>
        <v>776</v>
      </c>
      <c r="I39" s="29">
        <v>125</v>
      </c>
      <c r="J39" s="21">
        <f t="shared" si="25"/>
        <v>1250</v>
      </c>
      <c r="K39" s="22">
        <f t="shared" si="20"/>
        <v>750</v>
      </c>
      <c r="L39" s="22">
        <f t="shared" si="21"/>
        <v>500</v>
      </c>
      <c r="M39" s="29">
        <v>69</v>
      </c>
      <c r="N39" s="21">
        <f t="shared" si="26"/>
        <v>690</v>
      </c>
      <c r="O39" s="21">
        <f t="shared" si="22"/>
        <v>414</v>
      </c>
      <c r="P39" s="22">
        <f t="shared" si="23"/>
        <v>276</v>
      </c>
    </row>
    <row r="40" s="1" customFormat="1" ht="23" customHeight="1" spans="1:16">
      <c r="A40" s="7">
        <v>3.5</v>
      </c>
      <c r="B40" s="7" t="s">
        <v>70</v>
      </c>
      <c r="C40" s="7"/>
      <c r="D40" s="7"/>
      <c r="E40" s="20"/>
      <c r="F40" s="21">
        <f>SUM(F41:F44)</f>
        <v>5690</v>
      </c>
      <c r="G40" s="22">
        <f t="shared" si="17"/>
        <v>3414</v>
      </c>
      <c r="H40" s="22">
        <f t="shared" si="18"/>
        <v>2276</v>
      </c>
      <c r="I40" s="29"/>
      <c r="J40" s="21">
        <f t="shared" ref="J40:N40" si="29">SUM(J41:J44)</f>
        <v>3485</v>
      </c>
      <c r="K40" s="22">
        <f t="shared" si="20"/>
        <v>2091</v>
      </c>
      <c r="L40" s="22">
        <f t="shared" si="21"/>
        <v>1394</v>
      </c>
      <c r="M40" s="29"/>
      <c r="N40" s="21">
        <f t="shared" si="29"/>
        <v>2205</v>
      </c>
      <c r="O40" s="21">
        <f t="shared" si="22"/>
        <v>1323</v>
      </c>
      <c r="P40" s="22">
        <f t="shared" si="23"/>
        <v>882</v>
      </c>
    </row>
    <row r="41" ht="23" customHeight="1" spans="1:16">
      <c r="A41" s="7" t="s">
        <v>71</v>
      </c>
      <c r="B41" s="7" t="s">
        <v>72</v>
      </c>
      <c r="C41" s="7">
        <f t="shared" ref="C41:C48" si="30">I41+M41</f>
        <v>230</v>
      </c>
      <c r="D41" s="7" t="s">
        <v>38</v>
      </c>
      <c r="E41" s="20">
        <v>10</v>
      </c>
      <c r="F41" s="21">
        <f t="shared" si="24"/>
        <v>2300</v>
      </c>
      <c r="G41" s="22">
        <f t="shared" si="17"/>
        <v>1380</v>
      </c>
      <c r="H41" s="22">
        <f t="shared" si="18"/>
        <v>920</v>
      </c>
      <c r="I41" s="29">
        <v>139</v>
      </c>
      <c r="J41" s="21">
        <f t="shared" si="25"/>
        <v>1390</v>
      </c>
      <c r="K41" s="22">
        <f t="shared" si="20"/>
        <v>834</v>
      </c>
      <c r="L41" s="22">
        <f t="shared" si="21"/>
        <v>556</v>
      </c>
      <c r="M41" s="29">
        <v>91</v>
      </c>
      <c r="N41" s="21">
        <f t="shared" si="26"/>
        <v>910</v>
      </c>
      <c r="O41" s="21">
        <f t="shared" si="22"/>
        <v>546</v>
      </c>
      <c r="P41" s="22">
        <f t="shared" si="23"/>
        <v>364</v>
      </c>
    </row>
    <row r="42" ht="23" customHeight="1" spans="1:16">
      <c r="A42" s="7" t="s">
        <v>73</v>
      </c>
      <c r="B42" s="7" t="s">
        <v>74</v>
      </c>
      <c r="C42" s="7">
        <f t="shared" si="30"/>
        <v>217</v>
      </c>
      <c r="D42" s="7" t="s">
        <v>38</v>
      </c>
      <c r="E42" s="20">
        <v>5</v>
      </c>
      <c r="F42" s="21">
        <f t="shared" si="24"/>
        <v>1085</v>
      </c>
      <c r="G42" s="22">
        <f t="shared" si="17"/>
        <v>651</v>
      </c>
      <c r="H42" s="22">
        <f t="shared" si="18"/>
        <v>434</v>
      </c>
      <c r="I42" s="29">
        <v>132</v>
      </c>
      <c r="J42" s="21">
        <f t="shared" si="25"/>
        <v>660</v>
      </c>
      <c r="K42" s="22">
        <f t="shared" si="20"/>
        <v>396</v>
      </c>
      <c r="L42" s="22">
        <f t="shared" si="21"/>
        <v>264</v>
      </c>
      <c r="M42" s="29">
        <v>85</v>
      </c>
      <c r="N42" s="21">
        <f t="shared" si="26"/>
        <v>425</v>
      </c>
      <c r="O42" s="21">
        <f t="shared" si="22"/>
        <v>255</v>
      </c>
      <c r="P42" s="22">
        <f t="shared" si="23"/>
        <v>170</v>
      </c>
    </row>
    <row r="43" ht="23" customHeight="1" spans="1:16">
      <c r="A43" s="7" t="s">
        <v>75</v>
      </c>
      <c r="B43" s="7" t="s">
        <v>76</v>
      </c>
      <c r="C43" s="7">
        <f t="shared" si="30"/>
        <v>239</v>
      </c>
      <c r="D43" s="7" t="s">
        <v>38</v>
      </c>
      <c r="E43" s="20">
        <v>5</v>
      </c>
      <c r="F43" s="21">
        <f t="shared" si="24"/>
        <v>1195</v>
      </c>
      <c r="G43" s="22">
        <f t="shared" si="17"/>
        <v>717</v>
      </c>
      <c r="H43" s="22">
        <f t="shared" si="18"/>
        <v>478</v>
      </c>
      <c r="I43" s="29">
        <v>148</v>
      </c>
      <c r="J43" s="21">
        <f t="shared" si="25"/>
        <v>740</v>
      </c>
      <c r="K43" s="22">
        <f t="shared" si="20"/>
        <v>444</v>
      </c>
      <c r="L43" s="22">
        <f t="shared" si="21"/>
        <v>296</v>
      </c>
      <c r="M43" s="29">
        <v>91</v>
      </c>
      <c r="N43" s="21">
        <f t="shared" si="26"/>
        <v>455</v>
      </c>
      <c r="O43" s="21">
        <f t="shared" si="22"/>
        <v>273</v>
      </c>
      <c r="P43" s="22">
        <f t="shared" si="23"/>
        <v>182</v>
      </c>
    </row>
    <row r="44" ht="23" customHeight="1" spans="1:16">
      <c r="A44" s="7" t="s">
        <v>77</v>
      </c>
      <c r="B44" s="7" t="s">
        <v>78</v>
      </c>
      <c r="C44" s="7">
        <f t="shared" si="30"/>
        <v>222</v>
      </c>
      <c r="D44" s="7" t="s">
        <v>38</v>
      </c>
      <c r="E44" s="20">
        <v>5</v>
      </c>
      <c r="F44" s="21">
        <f t="shared" si="24"/>
        <v>1110</v>
      </c>
      <c r="G44" s="22">
        <f t="shared" si="17"/>
        <v>666</v>
      </c>
      <c r="H44" s="22">
        <f t="shared" si="18"/>
        <v>444</v>
      </c>
      <c r="I44" s="29">
        <v>139</v>
      </c>
      <c r="J44" s="21">
        <f t="shared" si="25"/>
        <v>695</v>
      </c>
      <c r="K44" s="22">
        <f t="shared" si="20"/>
        <v>417</v>
      </c>
      <c r="L44" s="22">
        <f t="shared" si="21"/>
        <v>278</v>
      </c>
      <c r="M44" s="29">
        <v>83</v>
      </c>
      <c r="N44" s="21">
        <f t="shared" si="26"/>
        <v>415</v>
      </c>
      <c r="O44" s="21">
        <f t="shared" si="22"/>
        <v>249</v>
      </c>
      <c r="P44" s="22">
        <f t="shared" si="23"/>
        <v>166</v>
      </c>
    </row>
    <row r="45" ht="23" customHeight="1" spans="1:16">
      <c r="A45" s="7">
        <v>3.6</v>
      </c>
      <c r="B45" s="7" t="s">
        <v>79</v>
      </c>
      <c r="C45" s="7">
        <f t="shared" si="30"/>
        <v>194</v>
      </c>
      <c r="D45" s="7" t="s">
        <v>38</v>
      </c>
      <c r="E45" s="20">
        <v>5</v>
      </c>
      <c r="F45" s="21">
        <f t="shared" si="24"/>
        <v>970</v>
      </c>
      <c r="G45" s="22">
        <f t="shared" si="17"/>
        <v>582</v>
      </c>
      <c r="H45" s="22">
        <f t="shared" si="18"/>
        <v>388</v>
      </c>
      <c r="I45" s="29">
        <v>121</v>
      </c>
      <c r="J45" s="21">
        <f t="shared" si="25"/>
        <v>605</v>
      </c>
      <c r="K45" s="22">
        <f t="shared" si="20"/>
        <v>363</v>
      </c>
      <c r="L45" s="22">
        <f t="shared" si="21"/>
        <v>242</v>
      </c>
      <c r="M45" s="29">
        <v>73</v>
      </c>
      <c r="N45" s="21">
        <f t="shared" si="26"/>
        <v>365</v>
      </c>
      <c r="O45" s="21">
        <f t="shared" si="22"/>
        <v>219</v>
      </c>
      <c r="P45" s="22">
        <f t="shared" si="23"/>
        <v>146</v>
      </c>
    </row>
    <row r="46" ht="23" customHeight="1" spans="1:16">
      <c r="A46" s="7">
        <v>3.7</v>
      </c>
      <c r="B46" s="7" t="s">
        <v>80</v>
      </c>
      <c r="C46" s="7">
        <f t="shared" si="30"/>
        <v>318</v>
      </c>
      <c r="D46" s="7" t="s">
        <v>38</v>
      </c>
      <c r="E46" s="20">
        <v>10</v>
      </c>
      <c r="F46" s="21">
        <f t="shared" si="24"/>
        <v>3180</v>
      </c>
      <c r="G46" s="22">
        <f t="shared" si="17"/>
        <v>1908</v>
      </c>
      <c r="H46" s="22">
        <f t="shared" si="18"/>
        <v>1272</v>
      </c>
      <c r="I46" s="29">
        <v>139</v>
      </c>
      <c r="J46" s="21">
        <f t="shared" si="25"/>
        <v>1390</v>
      </c>
      <c r="K46" s="22">
        <f t="shared" si="20"/>
        <v>834</v>
      </c>
      <c r="L46" s="22">
        <f t="shared" si="21"/>
        <v>556</v>
      </c>
      <c r="M46" s="29">
        <v>179</v>
      </c>
      <c r="N46" s="21">
        <f t="shared" si="26"/>
        <v>1790</v>
      </c>
      <c r="O46" s="21">
        <f t="shared" si="22"/>
        <v>1074</v>
      </c>
      <c r="P46" s="22">
        <f t="shared" si="23"/>
        <v>716</v>
      </c>
    </row>
    <row r="47" ht="23" customHeight="1" spans="1:16">
      <c r="A47" s="7">
        <v>3.8</v>
      </c>
      <c r="B47" s="7" t="s">
        <v>81</v>
      </c>
      <c r="C47" s="7">
        <f t="shared" si="30"/>
        <v>256</v>
      </c>
      <c r="D47" s="7" t="s">
        <v>38</v>
      </c>
      <c r="E47" s="20">
        <v>10</v>
      </c>
      <c r="F47" s="21">
        <f t="shared" si="24"/>
        <v>2560</v>
      </c>
      <c r="G47" s="22">
        <f t="shared" si="17"/>
        <v>1536</v>
      </c>
      <c r="H47" s="22">
        <f t="shared" si="18"/>
        <v>1024</v>
      </c>
      <c r="I47" s="29">
        <v>152</v>
      </c>
      <c r="J47" s="21">
        <f t="shared" si="25"/>
        <v>1520</v>
      </c>
      <c r="K47" s="22">
        <f t="shared" si="20"/>
        <v>912</v>
      </c>
      <c r="L47" s="22">
        <f t="shared" si="21"/>
        <v>608</v>
      </c>
      <c r="M47" s="29">
        <v>104</v>
      </c>
      <c r="N47" s="21">
        <f t="shared" si="26"/>
        <v>1040</v>
      </c>
      <c r="O47" s="21">
        <f t="shared" si="22"/>
        <v>624</v>
      </c>
      <c r="P47" s="22">
        <f t="shared" si="23"/>
        <v>416</v>
      </c>
    </row>
    <row r="48" ht="23" customHeight="1" spans="1:16">
      <c r="A48" s="7">
        <v>3.9</v>
      </c>
      <c r="B48" s="7" t="s">
        <v>82</v>
      </c>
      <c r="C48" s="7">
        <f t="shared" si="30"/>
        <v>265</v>
      </c>
      <c r="D48" s="7" t="s">
        <v>38</v>
      </c>
      <c r="E48" s="20">
        <v>30</v>
      </c>
      <c r="F48" s="21">
        <f t="shared" si="24"/>
        <v>7950</v>
      </c>
      <c r="G48" s="22">
        <f t="shared" si="17"/>
        <v>4770</v>
      </c>
      <c r="H48" s="22">
        <f t="shared" si="18"/>
        <v>3180</v>
      </c>
      <c r="I48" s="29">
        <v>178</v>
      </c>
      <c r="J48" s="21">
        <f t="shared" si="25"/>
        <v>5340</v>
      </c>
      <c r="K48" s="22">
        <f t="shared" si="20"/>
        <v>3204</v>
      </c>
      <c r="L48" s="22">
        <f t="shared" si="21"/>
        <v>2136</v>
      </c>
      <c r="M48" s="29">
        <v>87</v>
      </c>
      <c r="N48" s="21">
        <f t="shared" si="26"/>
        <v>2610</v>
      </c>
      <c r="O48" s="21">
        <f t="shared" si="22"/>
        <v>1566</v>
      </c>
      <c r="P48" s="22">
        <f t="shared" si="23"/>
        <v>1044</v>
      </c>
    </row>
    <row r="49" s="1" customFormat="1" ht="23" customHeight="1" spans="1:16">
      <c r="A49" s="5">
        <v>4</v>
      </c>
      <c r="B49" s="5" t="s">
        <v>83</v>
      </c>
      <c r="C49" s="7">
        <f t="shared" ref="C49:C81" si="31">I49+M49</f>
        <v>0</v>
      </c>
      <c r="D49" s="5"/>
      <c r="E49" s="23"/>
      <c r="F49" s="24">
        <f>SUM(F50:F68)+F71+F74+F75</f>
        <v>382181.0353</v>
      </c>
      <c r="G49" s="25">
        <f t="shared" si="17"/>
        <v>229308.62118</v>
      </c>
      <c r="H49" s="25">
        <f t="shared" si="18"/>
        <v>152872.41412</v>
      </c>
      <c r="I49" s="30"/>
      <c r="J49" s="24">
        <f>SUM(J50:J68)+J71+J74+J75</f>
        <v>245275.4479</v>
      </c>
      <c r="K49" s="25">
        <f t="shared" si="20"/>
        <v>147165.26874</v>
      </c>
      <c r="L49" s="25">
        <f t="shared" si="21"/>
        <v>98110.17916</v>
      </c>
      <c r="M49" s="30"/>
      <c r="N49" s="24">
        <f>SUM(N50:N68)+N71+N74+N75</f>
        <v>136905.5874</v>
      </c>
      <c r="O49" s="24">
        <f t="shared" si="22"/>
        <v>82143.35244</v>
      </c>
      <c r="P49" s="25">
        <f t="shared" si="23"/>
        <v>54762.23496</v>
      </c>
    </row>
    <row r="50" ht="23" customHeight="1" spans="1:16">
      <c r="A50" s="7">
        <v>4.1</v>
      </c>
      <c r="B50" s="7" t="s">
        <v>84</v>
      </c>
      <c r="C50" s="7">
        <f t="shared" si="31"/>
        <v>523731</v>
      </c>
      <c r="D50" s="7" t="s">
        <v>38</v>
      </c>
      <c r="E50" s="20">
        <v>0.09</v>
      </c>
      <c r="F50" s="21">
        <f t="shared" si="24"/>
        <v>47135.79</v>
      </c>
      <c r="G50" s="22">
        <f t="shared" si="17"/>
        <v>28281.474</v>
      </c>
      <c r="H50" s="22">
        <f t="shared" si="18"/>
        <v>18854.316</v>
      </c>
      <c r="I50" s="29">
        <v>248437</v>
      </c>
      <c r="J50" s="21">
        <f t="shared" si="25"/>
        <v>22359.33</v>
      </c>
      <c r="K50" s="22">
        <f t="shared" si="20"/>
        <v>13415.598</v>
      </c>
      <c r="L50" s="22">
        <f t="shared" si="21"/>
        <v>8943.732</v>
      </c>
      <c r="M50" s="29">
        <v>275294</v>
      </c>
      <c r="N50" s="21">
        <f t="shared" si="26"/>
        <v>24776.46</v>
      </c>
      <c r="O50" s="21">
        <f t="shared" si="22"/>
        <v>14865.876</v>
      </c>
      <c r="P50" s="22">
        <f t="shared" si="23"/>
        <v>9910.584</v>
      </c>
    </row>
    <row r="51" ht="23" customHeight="1" spans="1:16">
      <c r="A51" s="7">
        <v>4.2</v>
      </c>
      <c r="B51" s="7" t="s">
        <v>85</v>
      </c>
      <c r="C51" s="7">
        <f t="shared" si="31"/>
        <v>478915</v>
      </c>
      <c r="D51" s="7" t="s">
        <v>38</v>
      </c>
      <c r="E51" s="27">
        <v>0.034</v>
      </c>
      <c r="F51" s="21">
        <f t="shared" si="24"/>
        <v>16283.11</v>
      </c>
      <c r="G51" s="22">
        <f t="shared" si="17"/>
        <v>9769.866</v>
      </c>
      <c r="H51" s="22">
        <f t="shared" si="18"/>
        <v>6513.244</v>
      </c>
      <c r="I51" s="29">
        <v>225140</v>
      </c>
      <c r="J51" s="21">
        <f t="shared" si="25"/>
        <v>7654.76</v>
      </c>
      <c r="K51" s="22">
        <f t="shared" si="20"/>
        <v>4592.856</v>
      </c>
      <c r="L51" s="22">
        <f t="shared" si="21"/>
        <v>3061.904</v>
      </c>
      <c r="M51" s="29">
        <v>253775</v>
      </c>
      <c r="N51" s="21">
        <f t="shared" si="26"/>
        <v>8628.35</v>
      </c>
      <c r="O51" s="21">
        <f t="shared" si="22"/>
        <v>5177.01</v>
      </c>
      <c r="P51" s="22">
        <f t="shared" si="23"/>
        <v>3451.34</v>
      </c>
    </row>
    <row r="52" ht="23" customHeight="1" spans="1:16">
      <c r="A52" s="7">
        <v>4.3</v>
      </c>
      <c r="B52" s="7" t="s">
        <v>86</v>
      </c>
      <c r="C52" s="7">
        <f t="shared" si="31"/>
        <v>43946</v>
      </c>
      <c r="D52" s="7" t="s">
        <v>87</v>
      </c>
      <c r="E52" s="20">
        <v>0.03</v>
      </c>
      <c r="F52" s="21">
        <f t="shared" si="24"/>
        <v>1318.38</v>
      </c>
      <c r="G52" s="22">
        <f t="shared" si="17"/>
        <v>791.028</v>
      </c>
      <c r="H52" s="22">
        <f t="shared" si="18"/>
        <v>527.352</v>
      </c>
      <c r="I52" s="29">
        <v>21728</v>
      </c>
      <c r="J52" s="21">
        <f t="shared" si="25"/>
        <v>651.84</v>
      </c>
      <c r="K52" s="22">
        <f t="shared" si="20"/>
        <v>391.104</v>
      </c>
      <c r="L52" s="22">
        <f t="shared" si="21"/>
        <v>260.736</v>
      </c>
      <c r="M52" s="29">
        <v>22218</v>
      </c>
      <c r="N52" s="21">
        <f t="shared" si="26"/>
        <v>666.54</v>
      </c>
      <c r="O52" s="21">
        <f t="shared" si="22"/>
        <v>399.924</v>
      </c>
      <c r="P52" s="22">
        <f t="shared" si="23"/>
        <v>266.616</v>
      </c>
    </row>
    <row r="53" ht="23" customHeight="1" spans="1:16">
      <c r="A53" s="7">
        <v>4.4</v>
      </c>
      <c r="B53" s="7" t="s">
        <v>88</v>
      </c>
      <c r="C53" s="7">
        <f t="shared" si="31"/>
        <v>46072</v>
      </c>
      <c r="D53" s="7" t="s">
        <v>55</v>
      </c>
      <c r="E53" s="20">
        <v>0.5</v>
      </c>
      <c r="F53" s="21">
        <f t="shared" si="24"/>
        <v>23036</v>
      </c>
      <c r="G53" s="22">
        <f t="shared" si="17"/>
        <v>13821.6</v>
      </c>
      <c r="H53" s="22">
        <f t="shared" si="18"/>
        <v>9214.4</v>
      </c>
      <c r="I53" s="29">
        <v>22669</v>
      </c>
      <c r="J53" s="21">
        <f t="shared" si="25"/>
        <v>11334.5</v>
      </c>
      <c r="K53" s="22">
        <f t="shared" si="20"/>
        <v>6800.7</v>
      </c>
      <c r="L53" s="22">
        <f t="shared" si="21"/>
        <v>4533.8</v>
      </c>
      <c r="M53" s="29">
        <v>23403</v>
      </c>
      <c r="N53" s="21">
        <f t="shared" si="26"/>
        <v>11701.5</v>
      </c>
      <c r="O53" s="21">
        <f t="shared" si="22"/>
        <v>7020.9</v>
      </c>
      <c r="P53" s="22">
        <f t="shared" si="23"/>
        <v>4680.6</v>
      </c>
    </row>
    <row r="54" ht="23" customHeight="1" spans="1:16">
      <c r="A54" s="7">
        <v>4.5</v>
      </c>
      <c r="B54" s="7" t="s">
        <v>89</v>
      </c>
      <c r="C54" s="7">
        <f t="shared" si="31"/>
        <v>29709</v>
      </c>
      <c r="D54" s="7" t="s">
        <v>55</v>
      </c>
      <c r="E54" s="20">
        <v>0.4</v>
      </c>
      <c r="F54" s="21">
        <f t="shared" si="24"/>
        <v>11883.6</v>
      </c>
      <c r="G54" s="22">
        <f t="shared" si="17"/>
        <v>7130.16</v>
      </c>
      <c r="H54" s="22">
        <f t="shared" si="18"/>
        <v>4753.44</v>
      </c>
      <c r="I54" s="29">
        <v>14814</v>
      </c>
      <c r="J54" s="21">
        <f t="shared" si="25"/>
        <v>5925.6</v>
      </c>
      <c r="K54" s="22">
        <f t="shared" si="20"/>
        <v>3555.36</v>
      </c>
      <c r="L54" s="22">
        <f t="shared" si="21"/>
        <v>2370.24</v>
      </c>
      <c r="M54" s="29">
        <v>14895</v>
      </c>
      <c r="N54" s="21">
        <f t="shared" si="26"/>
        <v>5958</v>
      </c>
      <c r="O54" s="21">
        <f t="shared" si="22"/>
        <v>3574.8</v>
      </c>
      <c r="P54" s="22">
        <f t="shared" si="23"/>
        <v>2383.2</v>
      </c>
    </row>
    <row r="55" ht="23" customHeight="1" spans="1:16">
      <c r="A55" s="7">
        <v>4.6</v>
      </c>
      <c r="B55" s="7" t="s">
        <v>90</v>
      </c>
      <c r="C55" s="7">
        <f t="shared" si="31"/>
        <v>26065</v>
      </c>
      <c r="D55" s="7" t="s">
        <v>55</v>
      </c>
      <c r="E55" s="20">
        <v>0.4</v>
      </c>
      <c r="F55" s="21">
        <f t="shared" si="24"/>
        <v>10426</v>
      </c>
      <c r="G55" s="22">
        <f t="shared" si="17"/>
        <v>6255.6</v>
      </c>
      <c r="H55" s="22">
        <f t="shared" si="18"/>
        <v>4170.4</v>
      </c>
      <c r="I55" s="29">
        <v>12995</v>
      </c>
      <c r="J55" s="21">
        <f t="shared" si="25"/>
        <v>5198</v>
      </c>
      <c r="K55" s="22">
        <f t="shared" si="20"/>
        <v>3118.8</v>
      </c>
      <c r="L55" s="22">
        <f t="shared" si="21"/>
        <v>2079.2</v>
      </c>
      <c r="M55" s="29">
        <v>13070</v>
      </c>
      <c r="N55" s="21">
        <f t="shared" si="26"/>
        <v>5228</v>
      </c>
      <c r="O55" s="21">
        <f t="shared" si="22"/>
        <v>3136.8</v>
      </c>
      <c r="P55" s="22">
        <f t="shared" si="23"/>
        <v>2091.2</v>
      </c>
    </row>
    <row r="56" ht="23" customHeight="1" spans="1:16">
      <c r="A56" s="7">
        <v>4.7</v>
      </c>
      <c r="B56" s="7" t="s">
        <v>91</v>
      </c>
      <c r="C56" s="7">
        <f t="shared" si="31"/>
        <v>13637</v>
      </c>
      <c r="D56" s="7" t="s">
        <v>55</v>
      </c>
      <c r="E56" s="20">
        <v>2.5</v>
      </c>
      <c r="F56" s="21">
        <f t="shared" si="24"/>
        <v>34092.5</v>
      </c>
      <c r="G56" s="22">
        <f t="shared" si="17"/>
        <v>20455.5</v>
      </c>
      <c r="H56" s="22">
        <f t="shared" si="18"/>
        <v>13637</v>
      </c>
      <c r="I56" s="29">
        <v>6831</v>
      </c>
      <c r="J56" s="21">
        <f t="shared" si="25"/>
        <v>17077.5</v>
      </c>
      <c r="K56" s="22">
        <f t="shared" si="20"/>
        <v>10246.5</v>
      </c>
      <c r="L56" s="22">
        <f t="shared" si="21"/>
        <v>6831</v>
      </c>
      <c r="M56" s="29">
        <v>6806</v>
      </c>
      <c r="N56" s="21">
        <f t="shared" si="26"/>
        <v>17015</v>
      </c>
      <c r="O56" s="21">
        <f t="shared" si="22"/>
        <v>10209</v>
      </c>
      <c r="P56" s="22">
        <f t="shared" si="23"/>
        <v>6806</v>
      </c>
    </row>
    <row r="57" ht="23" customHeight="1" spans="1:16">
      <c r="A57" s="7">
        <v>4.8</v>
      </c>
      <c r="B57" s="7" t="s">
        <v>92</v>
      </c>
      <c r="C57" s="7">
        <f t="shared" si="31"/>
        <v>993386</v>
      </c>
      <c r="D57" s="7" t="s">
        <v>93</v>
      </c>
      <c r="E57" s="28">
        <v>0.0033</v>
      </c>
      <c r="F57" s="21">
        <f t="shared" si="24"/>
        <v>3278.1738</v>
      </c>
      <c r="G57" s="22">
        <f t="shared" si="17"/>
        <v>1966.90428</v>
      </c>
      <c r="H57" s="22">
        <f t="shared" si="18"/>
        <v>1311.26952</v>
      </c>
      <c r="I57" s="29">
        <v>516273</v>
      </c>
      <c r="J57" s="21">
        <f t="shared" si="25"/>
        <v>1703.7009</v>
      </c>
      <c r="K57" s="22">
        <f t="shared" si="20"/>
        <v>1022.22054</v>
      </c>
      <c r="L57" s="22">
        <f t="shared" si="21"/>
        <v>681.48036</v>
      </c>
      <c r="M57" s="29">
        <v>477113</v>
      </c>
      <c r="N57" s="21">
        <f t="shared" si="26"/>
        <v>1574.4729</v>
      </c>
      <c r="O57" s="21">
        <f t="shared" si="22"/>
        <v>944.68374</v>
      </c>
      <c r="P57" s="22">
        <f t="shared" si="23"/>
        <v>629.78916</v>
      </c>
    </row>
    <row r="58" ht="23" customHeight="1" spans="1:16">
      <c r="A58" s="7">
        <v>4.9</v>
      </c>
      <c r="B58" s="7" t="s">
        <v>94</v>
      </c>
      <c r="C58" s="7">
        <f t="shared" si="31"/>
        <v>3521</v>
      </c>
      <c r="D58" s="7" t="s">
        <v>95</v>
      </c>
      <c r="E58" s="20">
        <v>6</v>
      </c>
      <c r="F58" s="21">
        <f t="shared" si="24"/>
        <v>21126</v>
      </c>
      <c r="G58" s="22">
        <f t="shared" si="17"/>
        <v>12675.6</v>
      </c>
      <c r="H58" s="22">
        <f t="shared" si="18"/>
        <v>8450.4</v>
      </c>
      <c r="I58" s="29">
        <v>2040</v>
      </c>
      <c r="J58" s="21">
        <f t="shared" si="25"/>
        <v>12240</v>
      </c>
      <c r="K58" s="22">
        <f t="shared" si="20"/>
        <v>7344</v>
      </c>
      <c r="L58" s="22">
        <f t="shared" si="21"/>
        <v>4896</v>
      </c>
      <c r="M58" s="29">
        <v>1481</v>
      </c>
      <c r="N58" s="21">
        <f t="shared" si="26"/>
        <v>8886</v>
      </c>
      <c r="O58" s="21">
        <f t="shared" si="22"/>
        <v>5331.6</v>
      </c>
      <c r="P58" s="22">
        <f t="shared" si="23"/>
        <v>3554.4</v>
      </c>
    </row>
    <row r="59" ht="23" customHeight="1" spans="1:16">
      <c r="A59" s="9" t="s">
        <v>96</v>
      </c>
      <c r="B59" s="7" t="s">
        <v>97</v>
      </c>
      <c r="C59" s="7">
        <f t="shared" si="31"/>
        <v>9843</v>
      </c>
      <c r="D59" s="7" t="s">
        <v>55</v>
      </c>
      <c r="E59" s="20">
        <v>0.3</v>
      </c>
      <c r="F59" s="21">
        <f t="shared" si="24"/>
        <v>2952.9</v>
      </c>
      <c r="G59" s="22">
        <f t="shared" si="17"/>
        <v>1771.74</v>
      </c>
      <c r="H59" s="22">
        <f t="shared" si="18"/>
        <v>1181.16</v>
      </c>
      <c r="I59" s="29">
        <v>7118</v>
      </c>
      <c r="J59" s="21">
        <f t="shared" si="25"/>
        <v>2135.4</v>
      </c>
      <c r="K59" s="22">
        <f t="shared" si="20"/>
        <v>1281.24</v>
      </c>
      <c r="L59" s="22">
        <f t="shared" si="21"/>
        <v>854.16</v>
      </c>
      <c r="M59" s="29">
        <v>2725</v>
      </c>
      <c r="N59" s="21">
        <f t="shared" si="26"/>
        <v>817.5</v>
      </c>
      <c r="O59" s="21">
        <f t="shared" si="22"/>
        <v>490.5</v>
      </c>
      <c r="P59" s="22">
        <f t="shared" si="23"/>
        <v>327</v>
      </c>
    </row>
    <row r="60" ht="23" customHeight="1" spans="1:16">
      <c r="A60" s="7">
        <v>4.11</v>
      </c>
      <c r="B60" s="7" t="s">
        <v>98</v>
      </c>
      <c r="C60" s="7">
        <f t="shared" si="31"/>
        <v>32844</v>
      </c>
      <c r="D60" s="7" t="s">
        <v>25</v>
      </c>
      <c r="E60" s="20">
        <v>0.5</v>
      </c>
      <c r="F60" s="21">
        <f t="shared" si="24"/>
        <v>16422</v>
      </c>
      <c r="G60" s="22">
        <f t="shared" si="17"/>
        <v>9853.2</v>
      </c>
      <c r="H60" s="22">
        <f t="shared" si="18"/>
        <v>6568.8</v>
      </c>
      <c r="I60" s="29">
        <v>16839</v>
      </c>
      <c r="J60" s="21">
        <f t="shared" si="25"/>
        <v>8419.5</v>
      </c>
      <c r="K60" s="22">
        <f t="shared" si="20"/>
        <v>5051.7</v>
      </c>
      <c r="L60" s="22">
        <f t="shared" si="21"/>
        <v>3367.8</v>
      </c>
      <c r="M60" s="29">
        <v>16005</v>
      </c>
      <c r="N60" s="21">
        <f t="shared" si="26"/>
        <v>8002.5</v>
      </c>
      <c r="O60" s="21">
        <f t="shared" si="22"/>
        <v>4801.5</v>
      </c>
      <c r="P60" s="22">
        <f t="shared" si="23"/>
        <v>3201</v>
      </c>
    </row>
    <row r="61" ht="23" customHeight="1" spans="1:16">
      <c r="A61" s="7">
        <v>4.12</v>
      </c>
      <c r="B61" s="7" t="s">
        <v>99</v>
      </c>
      <c r="C61" s="7">
        <f t="shared" si="31"/>
        <v>30</v>
      </c>
      <c r="D61" s="7" t="s">
        <v>38</v>
      </c>
      <c r="E61" s="20">
        <v>10</v>
      </c>
      <c r="F61" s="21">
        <f t="shared" si="24"/>
        <v>300</v>
      </c>
      <c r="G61" s="22">
        <f t="shared" si="17"/>
        <v>180</v>
      </c>
      <c r="H61" s="22">
        <f t="shared" si="18"/>
        <v>120</v>
      </c>
      <c r="I61" s="29">
        <v>26</v>
      </c>
      <c r="J61" s="21">
        <f t="shared" si="25"/>
        <v>260</v>
      </c>
      <c r="K61" s="22">
        <f t="shared" si="20"/>
        <v>156</v>
      </c>
      <c r="L61" s="22">
        <f t="shared" si="21"/>
        <v>104</v>
      </c>
      <c r="M61" s="29">
        <v>4</v>
      </c>
      <c r="N61" s="21">
        <f t="shared" si="26"/>
        <v>40</v>
      </c>
      <c r="O61" s="21">
        <f t="shared" si="22"/>
        <v>24</v>
      </c>
      <c r="P61" s="22">
        <f t="shared" si="23"/>
        <v>16</v>
      </c>
    </row>
    <row r="62" ht="23" customHeight="1" spans="1:16">
      <c r="A62" s="7">
        <v>4.13</v>
      </c>
      <c r="B62" s="7" t="s">
        <v>100</v>
      </c>
      <c r="C62" s="7">
        <f t="shared" si="31"/>
        <v>497</v>
      </c>
      <c r="D62" s="7" t="s">
        <v>101</v>
      </c>
      <c r="E62" s="20">
        <v>10</v>
      </c>
      <c r="F62" s="21">
        <f t="shared" si="24"/>
        <v>4970</v>
      </c>
      <c r="G62" s="22">
        <f t="shared" si="17"/>
        <v>2982</v>
      </c>
      <c r="H62" s="22">
        <f t="shared" si="18"/>
        <v>1988</v>
      </c>
      <c r="I62" s="29">
        <v>349</v>
      </c>
      <c r="J62" s="21">
        <f t="shared" si="25"/>
        <v>3490</v>
      </c>
      <c r="K62" s="22">
        <f t="shared" si="20"/>
        <v>2094</v>
      </c>
      <c r="L62" s="22">
        <f t="shared" si="21"/>
        <v>1396</v>
      </c>
      <c r="M62" s="29">
        <v>148</v>
      </c>
      <c r="N62" s="21">
        <f t="shared" si="26"/>
        <v>1480</v>
      </c>
      <c r="O62" s="21">
        <f t="shared" si="22"/>
        <v>888</v>
      </c>
      <c r="P62" s="22">
        <f t="shared" si="23"/>
        <v>592</v>
      </c>
    </row>
    <row r="63" ht="23" customHeight="1" spans="1:16">
      <c r="A63" s="7">
        <v>4.14</v>
      </c>
      <c r="B63" s="7" t="s">
        <v>102</v>
      </c>
      <c r="C63" s="7">
        <f t="shared" si="31"/>
        <v>410</v>
      </c>
      <c r="D63" s="7" t="s">
        <v>47</v>
      </c>
      <c r="E63" s="20">
        <v>50</v>
      </c>
      <c r="F63" s="21">
        <f t="shared" si="24"/>
        <v>20500</v>
      </c>
      <c r="G63" s="22">
        <f t="shared" si="17"/>
        <v>12300</v>
      </c>
      <c r="H63" s="22">
        <f t="shared" si="18"/>
        <v>8200</v>
      </c>
      <c r="I63" s="29">
        <v>341</v>
      </c>
      <c r="J63" s="21">
        <f t="shared" si="25"/>
        <v>17050</v>
      </c>
      <c r="K63" s="22">
        <f t="shared" si="20"/>
        <v>10230</v>
      </c>
      <c r="L63" s="22">
        <f t="shared" si="21"/>
        <v>6820</v>
      </c>
      <c r="M63" s="29">
        <v>69</v>
      </c>
      <c r="N63" s="21">
        <f t="shared" si="26"/>
        <v>3450</v>
      </c>
      <c r="O63" s="21">
        <f t="shared" si="22"/>
        <v>2070</v>
      </c>
      <c r="P63" s="22">
        <f t="shared" si="23"/>
        <v>1380</v>
      </c>
    </row>
    <row r="64" ht="23" customHeight="1" spans="1:16">
      <c r="A64" s="7">
        <v>4.15</v>
      </c>
      <c r="B64" s="7" t="s">
        <v>103</v>
      </c>
      <c r="C64" s="7">
        <f t="shared" si="31"/>
        <v>396</v>
      </c>
      <c r="D64" s="7" t="s">
        <v>47</v>
      </c>
      <c r="E64" s="20">
        <v>25</v>
      </c>
      <c r="F64" s="21">
        <f t="shared" si="24"/>
        <v>9900</v>
      </c>
      <c r="G64" s="22">
        <f t="shared" si="17"/>
        <v>5940</v>
      </c>
      <c r="H64" s="22">
        <f t="shared" si="18"/>
        <v>3960</v>
      </c>
      <c r="I64" s="29">
        <v>324</v>
      </c>
      <c r="J64" s="21">
        <f t="shared" si="25"/>
        <v>8100</v>
      </c>
      <c r="K64" s="22">
        <f t="shared" si="20"/>
        <v>4860</v>
      </c>
      <c r="L64" s="22">
        <f t="shared" si="21"/>
        <v>3240</v>
      </c>
      <c r="M64" s="29">
        <v>72</v>
      </c>
      <c r="N64" s="21">
        <f t="shared" si="26"/>
        <v>1800</v>
      </c>
      <c r="O64" s="21">
        <f t="shared" si="22"/>
        <v>1080</v>
      </c>
      <c r="P64" s="22">
        <f t="shared" si="23"/>
        <v>720</v>
      </c>
    </row>
    <row r="65" ht="23" customHeight="1" spans="1:16">
      <c r="A65" s="7">
        <v>4.16</v>
      </c>
      <c r="B65" s="7" t="s">
        <v>104</v>
      </c>
      <c r="C65" s="7">
        <f t="shared" si="31"/>
        <v>202</v>
      </c>
      <c r="D65" s="7" t="s">
        <v>47</v>
      </c>
      <c r="E65" s="20">
        <v>30</v>
      </c>
      <c r="F65" s="21">
        <f t="shared" si="24"/>
        <v>6060</v>
      </c>
      <c r="G65" s="22">
        <f t="shared" si="17"/>
        <v>3636</v>
      </c>
      <c r="H65" s="22">
        <f t="shared" si="18"/>
        <v>2424</v>
      </c>
      <c r="I65" s="29">
        <v>154</v>
      </c>
      <c r="J65" s="21">
        <f t="shared" si="25"/>
        <v>4620</v>
      </c>
      <c r="K65" s="22">
        <f t="shared" si="20"/>
        <v>2772</v>
      </c>
      <c r="L65" s="22">
        <f t="shared" si="21"/>
        <v>1848</v>
      </c>
      <c r="M65" s="29">
        <v>48</v>
      </c>
      <c r="N65" s="21">
        <f t="shared" si="26"/>
        <v>1440</v>
      </c>
      <c r="O65" s="21">
        <f t="shared" si="22"/>
        <v>864</v>
      </c>
      <c r="P65" s="22">
        <f t="shared" si="23"/>
        <v>576</v>
      </c>
    </row>
    <row r="66" ht="23" customHeight="1" spans="1:16">
      <c r="A66" s="7">
        <v>4.17</v>
      </c>
      <c r="B66" s="7" t="s">
        <v>105</v>
      </c>
      <c r="C66" s="7">
        <f t="shared" si="31"/>
        <v>778</v>
      </c>
      <c r="D66" s="7" t="s">
        <v>47</v>
      </c>
      <c r="E66" s="20">
        <v>20</v>
      </c>
      <c r="F66" s="21">
        <f t="shared" si="24"/>
        <v>15560</v>
      </c>
      <c r="G66" s="22">
        <f t="shared" si="17"/>
        <v>9336</v>
      </c>
      <c r="H66" s="22">
        <f t="shared" si="18"/>
        <v>6224</v>
      </c>
      <c r="I66" s="29">
        <v>676</v>
      </c>
      <c r="J66" s="21">
        <f t="shared" si="25"/>
        <v>13520</v>
      </c>
      <c r="K66" s="22">
        <f t="shared" si="20"/>
        <v>8112</v>
      </c>
      <c r="L66" s="22">
        <f t="shared" si="21"/>
        <v>5408</v>
      </c>
      <c r="M66" s="29">
        <v>102</v>
      </c>
      <c r="N66" s="21">
        <f t="shared" si="26"/>
        <v>2040</v>
      </c>
      <c r="O66" s="21">
        <f t="shared" si="22"/>
        <v>1224</v>
      </c>
      <c r="P66" s="22">
        <f t="shared" si="23"/>
        <v>816</v>
      </c>
    </row>
    <row r="67" ht="23" customHeight="1" spans="1:16">
      <c r="A67" s="7">
        <v>4.18</v>
      </c>
      <c r="B67" s="7" t="s">
        <v>106</v>
      </c>
      <c r="C67" s="7">
        <f t="shared" si="31"/>
        <v>58</v>
      </c>
      <c r="D67" s="7" t="s">
        <v>47</v>
      </c>
      <c r="E67" s="20">
        <v>70</v>
      </c>
      <c r="F67" s="21">
        <f t="shared" si="24"/>
        <v>4060</v>
      </c>
      <c r="G67" s="22">
        <f t="shared" si="17"/>
        <v>2436</v>
      </c>
      <c r="H67" s="22">
        <f t="shared" si="18"/>
        <v>1624</v>
      </c>
      <c r="I67" s="29">
        <v>42</v>
      </c>
      <c r="J67" s="21">
        <f t="shared" si="25"/>
        <v>2940</v>
      </c>
      <c r="K67" s="22">
        <f t="shared" si="20"/>
        <v>1764</v>
      </c>
      <c r="L67" s="22">
        <f t="shared" si="21"/>
        <v>1176</v>
      </c>
      <c r="M67" s="29">
        <v>16</v>
      </c>
      <c r="N67" s="21">
        <f t="shared" si="26"/>
        <v>1120</v>
      </c>
      <c r="O67" s="21">
        <f t="shared" si="22"/>
        <v>672</v>
      </c>
      <c r="P67" s="22">
        <f t="shared" si="23"/>
        <v>448</v>
      </c>
    </row>
    <row r="68" ht="23" customHeight="1" spans="1:16">
      <c r="A68" s="7">
        <v>4.19</v>
      </c>
      <c r="B68" s="7" t="s">
        <v>107</v>
      </c>
      <c r="C68" s="7">
        <f t="shared" si="31"/>
        <v>0</v>
      </c>
      <c r="D68" s="7"/>
      <c r="E68" s="20"/>
      <c r="F68" s="21">
        <f>SUM(F69:F70)</f>
        <v>44191.05</v>
      </c>
      <c r="G68" s="22">
        <f t="shared" si="17"/>
        <v>26514.63</v>
      </c>
      <c r="H68" s="22">
        <f t="shared" si="18"/>
        <v>17676.42</v>
      </c>
      <c r="I68" s="29"/>
      <c r="J68" s="21">
        <f t="shared" ref="J68:N68" si="32">SUM(J69:J70)</f>
        <v>41271.05</v>
      </c>
      <c r="K68" s="22">
        <f t="shared" si="20"/>
        <v>24762.63</v>
      </c>
      <c r="L68" s="22">
        <f t="shared" si="21"/>
        <v>16508.42</v>
      </c>
      <c r="M68" s="29"/>
      <c r="N68" s="21">
        <f t="shared" si="32"/>
        <v>2920</v>
      </c>
      <c r="O68" s="21">
        <f t="shared" si="22"/>
        <v>1752</v>
      </c>
      <c r="P68" s="22">
        <f t="shared" si="23"/>
        <v>1168</v>
      </c>
    </row>
    <row r="69" ht="23" customHeight="1" spans="1:16">
      <c r="A69" s="7" t="s">
        <v>108</v>
      </c>
      <c r="B69" s="7" t="s">
        <v>109</v>
      </c>
      <c r="C69" s="7">
        <f t="shared" si="31"/>
        <v>116091</v>
      </c>
      <c r="D69" s="7" t="s">
        <v>110</v>
      </c>
      <c r="E69" s="20">
        <v>0.3</v>
      </c>
      <c r="F69" s="21">
        <f t="shared" si="24"/>
        <v>34827.3</v>
      </c>
      <c r="G69" s="22">
        <f t="shared" si="17"/>
        <v>20896.38</v>
      </c>
      <c r="H69" s="22">
        <f t="shared" si="18"/>
        <v>13930.92</v>
      </c>
      <c r="I69" s="29">
        <v>108691</v>
      </c>
      <c r="J69" s="21">
        <f t="shared" si="25"/>
        <v>32607.3</v>
      </c>
      <c r="K69" s="22">
        <f t="shared" si="20"/>
        <v>19564.38</v>
      </c>
      <c r="L69" s="22">
        <f t="shared" si="21"/>
        <v>13042.92</v>
      </c>
      <c r="M69" s="29">
        <v>7400</v>
      </c>
      <c r="N69" s="21">
        <f t="shared" si="26"/>
        <v>2220</v>
      </c>
      <c r="O69" s="21">
        <f t="shared" si="22"/>
        <v>1332</v>
      </c>
      <c r="P69" s="22">
        <f t="shared" si="23"/>
        <v>888</v>
      </c>
    </row>
    <row r="70" ht="23" customHeight="1" spans="1:16">
      <c r="A70" s="7" t="s">
        <v>111</v>
      </c>
      <c r="B70" s="7" t="s">
        <v>112</v>
      </c>
      <c r="C70" s="7">
        <f t="shared" si="31"/>
        <v>37455</v>
      </c>
      <c r="D70" s="7" t="s">
        <v>110</v>
      </c>
      <c r="E70" s="20">
        <v>0.25</v>
      </c>
      <c r="F70" s="21">
        <f t="shared" si="24"/>
        <v>9363.75</v>
      </c>
      <c r="G70" s="22">
        <f t="shared" si="17"/>
        <v>5618.25</v>
      </c>
      <c r="H70" s="22">
        <f t="shared" si="18"/>
        <v>3745.5</v>
      </c>
      <c r="I70" s="29">
        <v>34655</v>
      </c>
      <c r="J70" s="21">
        <f t="shared" si="25"/>
        <v>8663.75</v>
      </c>
      <c r="K70" s="22">
        <f t="shared" si="20"/>
        <v>5198.25</v>
      </c>
      <c r="L70" s="22">
        <f t="shared" si="21"/>
        <v>3465.5</v>
      </c>
      <c r="M70" s="29">
        <v>2800</v>
      </c>
      <c r="N70" s="21">
        <f t="shared" si="26"/>
        <v>700</v>
      </c>
      <c r="O70" s="21">
        <f t="shared" si="22"/>
        <v>420</v>
      </c>
      <c r="P70" s="22">
        <f t="shared" si="23"/>
        <v>280</v>
      </c>
    </row>
    <row r="71" ht="23" customHeight="1" spans="1:16">
      <c r="A71" s="9" t="s">
        <v>113</v>
      </c>
      <c r="B71" s="7" t="s">
        <v>114</v>
      </c>
      <c r="C71" s="7">
        <f t="shared" si="31"/>
        <v>0</v>
      </c>
      <c r="D71" s="7"/>
      <c r="E71" s="20"/>
      <c r="F71" s="21">
        <f>SUM(F72:F73)</f>
        <v>13314</v>
      </c>
      <c r="G71" s="22">
        <f t="shared" si="17"/>
        <v>7988.4</v>
      </c>
      <c r="H71" s="22">
        <f t="shared" si="18"/>
        <v>5325.6</v>
      </c>
      <c r="I71" s="29"/>
      <c r="J71" s="21">
        <f t="shared" ref="J71:N71" si="33">SUM(J72:J73)</f>
        <v>11974</v>
      </c>
      <c r="K71" s="22">
        <f t="shared" si="20"/>
        <v>7184.4</v>
      </c>
      <c r="L71" s="22">
        <f t="shared" si="21"/>
        <v>4789.6</v>
      </c>
      <c r="M71" s="29"/>
      <c r="N71" s="21">
        <f t="shared" si="33"/>
        <v>1340</v>
      </c>
      <c r="O71" s="21">
        <f t="shared" si="22"/>
        <v>804</v>
      </c>
      <c r="P71" s="22">
        <f t="shared" si="23"/>
        <v>536</v>
      </c>
    </row>
    <row r="72" ht="23" customHeight="1" spans="1:16">
      <c r="A72" s="7" t="s">
        <v>115</v>
      </c>
      <c r="B72" s="7" t="s">
        <v>109</v>
      </c>
      <c r="C72" s="7">
        <f t="shared" si="31"/>
        <v>34760</v>
      </c>
      <c r="D72" s="7" t="s">
        <v>110</v>
      </c>
      <c r="E72" s="20">
        <v>0.3</v>
      </c>
      <c r="F72" s="21">
        <f t="shared" si="24"/>
        <v>10428</v>
      </c>
      <c r="G72" s="22">
        <f t="shared" si="17"/>
        <v>6256.8</v>
      </c>
      <c r="H72" s="22">
        <f t="shared" si="18"/>
        <v>4171.2</v>
      </c>
      <c r="I72" s="29">
        <v>31680</v>
      </c>
      <c r="J72" s="21">
        <f t="shared" si="25"/>
        <v>9504</v>
      </c>
      <c r="K72" s="22">
        <f t="shared" si="20"/>
        <v>5702.4</v>
      </c>
      <c r="L72" s="22">
        <f t="shared" si="21"/>
        <v>3801.6</v>
      </c>
      <c r="M72" s="29">
        <v>3080</v>
      </c>
      <c r="N72" s="21">
        <f t="shared" si="26"/>
        <v>924</v>
      </c>
      <c r="O72" s="21">
        <f t="shared" si="22"/>
        <v>554.4</v>
      </c>
      <c r="P72" s="22">
        <f t="shared" si="23"/>
        <v>369.6</v>
      </c>
    </row>
    <row r="73" ht="23" customHeight="1" spans="1:16">
      <c r="A73" s="7" t="s">
        <v>116</v>
      </c>
      <c r="B73" s="7" t="s">
        <v>112</v>
      </c>
      <c r="C73" s="7">
        <f t="shared" si="31"/>
        <v>14430</v>
      </c>
      <c r="D73" s="7" t="s">
        <v>110</v>
      </c>
      <c r="E73" s="20">
        <v>0.2</v>
      </c>
      <c r="F73" s="21">
        <f t="shared" si="24"/>
        <v>2886</v>
      </c>
      <c r="G73" s="22">
        <f t="shared" si="17"/>
        <v>1731.6</v>
      </c>
      <c r="H73" s="22">
        <f t="shared" si="18"/>
        <v>1154.4</v>
      </c>
      <c r="I73" s="29">
        <v>12350</v>
      </c>
      <c r="J73" s="21">
        <f t="shared" si="25"/>
        <v>2470</v>
      </c>
      <c r="K73" s="22">
        <f t="shared" si="20"/>
        <v>1482</v>
      </c>
      <c r="L73" s="22">
        <f t="shared" si="21"/>
        <v>988</v>
      </c>
      <c r="M73" s="29">
        <v>2080</v>
      </c>
      <c r="N73" s="21">
        <f t="shared" si="26"/>
        <v>416</v>
      </c>
      <c r="O73" s="21">
        <f t="shared" si="22"/>
        <v>249.6</v>
      </c>
      <c r="P73" s="22">
        <f t="shared" si="23"/>
        <v>166.4</v>
      </c>
    </row>
    <row r="74" ht="23" customHeight="1" spans="1:16">
      <c r="A74" s="7">
        <v>4.21</v>
      </c>
      <c r="B74" s="7" t="s">
        <v>117</v>
      </c>
      <c r="C74" s="7">
        <f t="shared" si="31"/>
        <v>19</v>
      </c>
      <c r="D74" s="7" t="s">
        <v>95</v>
      </c>
      <c r="E74" s="20">
        <v>100</v>
      </c>
      <c r="F74" s="21">
        <f t="shared" ref="F74:F159" si="34">C74*E74</f>
        <v>1900</v>
      </c>
      <c r="G74" s="22">
        <f t="shared" ref="G74:G159" si="35">K74+O74</f>
        <v>1140</v>
      </c>
      <c r="H74" s="22">
        <f t="shared" ref="H74:H159" si="36">L74+P74</f>
        <v>760</v>
      </c>
      <c r="I74" s="29">
        <v>14</v>
      </c>
      <c r="J74" s="21">
        <f t="shared" ref="J74:J156" si="37">I74*E74</f>
        <v>1400</v>
      </c>
      <c r="K74" s="22">
        <f>J74*0.6</f>
        <v>840</v>
      </c>
      <c r="L74" s="22">
        <f>J74*0.4</f>
        <v>560</v>
      </c>
      <c r="M74" s="29">
        <v>5</v>
      </c>
      <c r="N74" s="21">
        <f t="shared" ref="N74:N95" si="38">M74*E74</f>
        <v>500</v>
      </c>
      <c r="O74" s="21">
        <f t="shared" ref="O74:O95" si="39">N74*0.6</f>
        <v>300</v>
      </c>
      <c r="P74" s="22">
        <f t="shared" ref="P74:P95" si="40">N74*0.4</f>
        <v>200</v>
      </c>
    </row>
    <row r="75" ht="23" customHeight="1" spans="1:16">
      <c r="A75" s="7">
        <v>4.22</v>
      </c>
      <c r="B75" s="7" t="s">
        <v>118</v>
      </c>
      <c r="C75" s="7">
        <f t="shared" si="31"/>
        <v>0</v>
      </c>
      <c r="D75" s="7"/>
      <c r="E75" s="20"/>
      <c r="F75" s="21">
        <f>SUM(F76:F80)</f>
        <v>73471.5315</v>
      </c>
      <c r="G75" s="22">
        <f t="shared" si="35"/>
        <v>44082.9189</v>
      </c>
      <c r="H75" s="22">
        <f t="shared" si="36"/>
        <v>29388.6126</v>
      </c>
      <c r="I75" s="29"/>
      <c r="J75" s="21">
        <f t="shared" ref="J75:N75" si="41">SUM(J76:J80)</f>
        <v>45950.267</v>
      </c>
      <c r="K75" s="22">
        <f>J75*0.6</f>
        <v>27570.1602</v>
      </c>
      <c r="L75" s="22">
        <f>J75*0.4</f>
        <v>18380.1068</v>
      </c>
      <c r="M75" s="29"/>
      <c r="N75" s="21">
        <f t="shared" si="41"/>
        <v>27521.2645</v>
      </c>
      <c r="O75" s="21">
        <f t="shared" si="39"/>
        <v>16512.7587</v>
      </c>
      <c r="P75" s="22">
        <f t="shared" si="40"/>
        <v>11008.5058</v>
      </c>
    </row>
    <row r="76" ht="23" customHeight="1" spans="1:16">
      <c r="A76" s="7" t="s">
        <v>119</v>
      </c>
      <c r="B76" s="7" t="s">
        <v>120</v>
      </c>
      <c r="C76" s="7">
        <f t="shared" si="31"/>
        <v>44477</v>
      </c>
      <c r="D76" s="7" t="s">
        <v>47</v>
      </c>
      <c r="E76" s="20">
        <v>0.8</v>
      </c>
      <c r="F76" s="21">
        <f t="shared" si="34"/>
        <v>35581.6</v>
      </c>
      <c r="G76" s="22">
        <f t="shared" si="35"/>
        <v>21348.96</v>
      </c>
      <c r="H76" s="22">
        <f t="shared" si="36"/>
        <v>14232.64</v>
      </c>
      <c r="I76" s="29">
        <v>24324</v>
      </c>
      <c r="J76" s="21">
        <f t="shared" si="37"/>
        <v>19459.2</v>
      </c>
      <c r="K76" s="22">
        <f>J76*0.6</f>
        <v>11675.52</v>
      </c>
      <c r="L76" s="22">
        <f>J76*0.4</f>
        <v>7783.68</v>
      </c>
      <c r="M76" s="29">
        <v>20153</v>
      </c>
      <c r="N76" s="21">
        <f t="shared" si="38"/>
        <v>16122.4</v>
      </c>
      <c r="O76" s="21">
        <f t="shared" si="39"/>
        <v>9673.44</v>
      </c>
      <c r="P76" s="22">
        <f t="shared" si="40"/>
        <v>6448.96</v>
      </c>
    </row>
    <row r="77" ht="23" customHeight="1" spans="1:16">
      <c r="A77" s="7" t="s">
        <v>121</v>
      </c>
      <c r="B77" s="7" t="s">
        <v>97</v>
      </c>
      <c r="C77" s="7">
        <f t="shared" si="31"/>
        <v>31380</v>
      </c>
      <c r="D77" s="7" t="s">
        <v>25</v>
      </c>
      <c r="E77" s="20">
        <v>0.3</v>
      </c>
      <c r="F77" s="21">
        <f t="shared" si="34"/>
        <v>9414</v>
      </c>
      <c r="G77" s="22">
        <f t="shared" si="35"/>
        <v>5648.4</v>
      </c>
      <c r="H77" s="22">
        <f t="shared" si="36"/>
        <v>3765.6</v>
      </c>
      <c r="I77" s="29">
        <v>25999</v>
      </c>
      <c r="J77" s="21">
        <f t="shared" si="37"/>
        <v>7799.7</v>
      </c>
      <c r="K77" s="22">
        <f>J77*0.6</f>
        <v>4679.82</v>
      </c>
      <c r="L77" s="22">
        <f>J77*0.4</f>
        <v>3119.88</v>
      </c>
      <c r="M77" s="29">
        <v>5381</v>
      </c>
      <c r="N77" s="21">
        <f t="shared" si="38"/>
        <v>1614.3</v>
      </c>
      <c r="O77" s="21">
        <f t="shared" si="39"/>
        <v>968.58</v>
      </c>
      <c r="P77" s="22">
        <f t="shared" si="40"/>
        <v>645.72</v>
      </c>
    </row>
    <row r="78" ht="23" customHeight="1" spans="1:16">
      <c r="A78" s="7" t="s">
        <v>122</v>
      </c>
      <c r="B78" s="7" t="s">
        <v>123</v>
      </c>
      <c r="C78" s="7">
        <f t="shared" si="31"/>
        <v>426189</v>
      </c>
      <c r="D78" s="7" t="s">
        <v>38</v>
      </c>
      <c r="E78" s="20">
        <v>0.03</v>
      </c>
      <c r="F78" s="21">
        <f t="shared" si="34"/>
        <v>12785.67</v>
      </c>
      <c r="G78" s="22">
        <f t="shared" si="35"/>
        <v>7671.402</v>
      </c>
      <c r="H78" s="22">
        <f t="shared" si="36"/>
        <v>5114.268</v>
      </c>
      <c r="I78" s="29">
        <v>203047</v>
      </c>
      <c r="J78" s="21">
        <f t="shared" si="37"/>
        <v>6091.41</v>
      </c>
      <c r="K78" s="22">
        <f>J78*0.6</f>
        <v>3654.846</v>
      </c>
      <c r="L78" s="22">
        <f>J78*0.4</f>
        <v>2436.564</v>
      </c>
      <c r="M78" s="29">
        <v>223142</v>
      </c>
      <c r="N78" s="21">
        <f t="shared" si="38"/>
        <v>6694.26</v>
      </c>
      <c r="O78" s="21">
        <f t="shared" si="39"/>
        <v>4016.556</v>
      </c>
      <c r="P78" s="22">
        <f t="shared" si="40"/>
        <v>2677.704</v>
      </c>
    </row>
    <row r="79" ht="23" customHeight="1" spans="1:16">
      <c r="A79" s="7" t="s">
        <v>124</v>
      </c>
      <c r="B79" s="7" t="s">
        <v>35</v>
      </c>
      <c r="C79" s="7">
        <f t="shared" si="31"/>
        <v>29119</v>
      </c>
      <c r="D79" s="7" t="s">
        <v>25</v>
      </c>
      <c r="E79" s="20">
        <v>0.5</v>
      </c>
      <c r="F79" s="21">
        <f t="shared" si="34"/>
        <v>14559.5</v>
      </c>
      <c r="G79" s="22">
        <f t="shared" si="35"/>
        <v>8735.7</v>
      </c>
      <c r="H79" s="22">
        <f t="shared" si="36"/>
        <v>5823.8</v>
      </c>
      <c r="I79" s="29">
        <v>24076</v>
      </c>
      <c r="J79" s="21">
        <f t="shared" si="37"/>
        <v>12038</v>
      </c>
      <c r="K79" s="22">
        <f>J79*0.6</f>
        <v>7222.8</v>
      </c>
      <c r="L79" s="22">
        <f>J79*0.4</f>
        <v>4815.2</v>
      </c>
      <c r="M79" s="29">
        <v>5043</v>
      </c>
      <c r="N79" s="21">
        <f t="shared" si="38"/>
        <v>2521.5</v>
      </c>
      <c r="O79" s="21">
        <f t="shared" si="39"/>
        <v>1512.9</v>
      </c>
      <c r="P79" s="22">
        <f t="shared" si="40"/>
        <v>1008.6</v>
      </c>
    </row>
    <row r="80" ht="23" customHeight="1" spans="1:16">
      <c r="A80" s="7" t="s">
        <v>125</v>
      </c>
      <c r="B80" s="7" t="s">
        <v>126</v>
      </c>
      <c r="C80" s="7">
        <f t="shared" si="31"/>
        <v>342655</v>
      </c>
      <c r="D80" s="7" t="s">
        <v>38</v>
      </c>
      <c r="E80" s="28">
        <v>0.0033</v>
      </c>
      <c r="F80" s="21">
        <f t="shared" si="34"/>
        <v>1130.7615</v>
      </c>
      <c r="G80" s="22">
        <f t="shared" si="35"/>
        <v>678.4569</v>
      </c>
      <c r="H80" s="22">
        <f t="shared" si="36"/>
        <v>452.3046</v>
      </c>
      <c r="I80" s="29">
        <v>170290</v>
      </c>
      <c r="J80" s="21">
        <f t="shared" si="37"/>
        <v>561.957</v>
      </c>
      <c r="K80" s="22">
        <f>J80*0.6</f>
        <v>337.1742</v>
      </c>
      <c r="L80" s="22">
        <f>J80*0.4</f>
        <v>224.7828</v>
      </c>
      <c r="M80" s="29">
        <v>172365</v>
      </c>
      <c r="N80" s="21">
        <f t="shared" si="38"/>
        <v>568.8045</v>
      </c>
      <c r="O80" s="21">
        <f t="shared" si="39"/>
        <v>341.2827</v>
      </c>
      <c r="P80" s="22">
        <f t="shared" si="40"/>
        <v>227.5218</v>
      </c>
    </row>
    <row r="81" s="1" customFormat="1" ht="25" customHeight="1" spans="1:16">
      <c r="A81" s="5">
        <v>5</v>
      </c>
      <c r="B81" s="31" t="s">
        <v>127</v>
      </c>
      <c r="C81" s="5">
        <f t="shared" ref="C74:C95" si="42">I81+M81</f>
        <v>53000</v>
      </c>
      <c r="D81" s="5" t="s">
        <v>128</v>
      </c>
      <c r="E81" s="23">
        <v>9</v>
      </c>
      <c r="F81" s="24">
        <f t="shared" si="34"/>
        <v>477000</v>
      </c>
      <c r="G81" s="25">
        <f t="shared" si="35"/>
        <v>286200</v>
      </c>
      <c r="H81" s="25">
        <f t="shared" si="36"/>
        <v>190800</v>
      </c>
      <c r="I81" s="30">
        <v>5000</v>
      </c>
      <c r="J81" s="24">
        <f t="shared" si="37"/>
        <v>45000</v>
      </c>
      <c r="K81" s="25">
        <f>J81*0.6</f>
        <v>27000</v>
      </c>
      <c r="L81" s="25">
        <f>J81*0.4</f>
        <v>18000</v>
      </c>
      <c r="M81" s="30">
        <v>48000</v>
      </c>
      <c r="N81" s="24">
        <f t="shared" si="38"/>
        <v>432000</v>
      </c>
      <c r="O81" s="24">
        <f t="shared" si="39"/>
        <v>259200</v>
      </c>
      <c r="P81" s="25">
        <f t="shared" si="40"/>
        <v>172800</v>
      </c>
    </row>
    <row r="82" s="1" customFormat="1" ht="23" customHeight="1" spans="1:16">
      <c r="A82" s="5">
        <v>6</v>
      </c>
      <c r="B82" s="5" t="s">
        <v>129</v>
      </c>
      <c r="C82" s="5"/>
      <c r="D82" s="5"/>
      <c r="E82" s="23"/>
      <c r="F82" s="24">
        <f>SUM(F83:F89)</f>
        <v>56548.4</v>
      </c>
      <c r="G82" s="25">
        <f t="shared" si="35"/>
        <v>0</v>
      </c>
      <c r="H82" s="25">
        <f t="shared" si="36"/>
        <v>56548.4</v>
      </c>
      <c r="I82" s="30"/>
      <c r="J82" s="24">
        <f t="shared" ref="J82:N82" si="43">SUM(J83:J89)</f>
        <v>30581.4</v>
      </c>
      <c r="K82" s="25"/>
      <c r="L82" s="25">
        <f>J82*1</f>
        <v>30581.4</v>
      </c>
      <c r="M82" s="30"/>
      <c r="N82" s="24">
        <f t="shared" si="43"/>
        <v>25967</v>
      </c>
      <c r="O82" s="24"/>
      <c r="P82" s="25">
        <f>N82*1</f>
        <v>25967</v>
      </c>
    </row>
    <row r="83" ht="23" customHeight="1" spans="1:16">
      <c r="A83" s="7">
        <v>6.1</v>
      </c>
      <c r="B83" s="7" t="s">
        <v>130</v>
      </c>
      <c r="C83" s="7">
        <f t="shared" si="42"/>
        <v>2001</v>
      </c>
      <c r="D83" s="7" t="s">
        <v>38</v>
      </c>
      <c r="E83" s="20">
        <v>1</v>
      </c>
      <c r="F83" s="21">
        <f t="shared" si="34"/>
        <v>2001</v>
      </c>
      <c r="G83" s="22">
        <f t="shared" si="35"/>
        <v>0</v>
      </c>
      <c r="H83" s="22">
        <f t="shared" si="36"/>
        <v>2001</v>
      </c>
      <c r="I83" s="29">
        <v>1061</v>
      </c>
      <c r="J83" s="21">
        <f>I83*E83</f>
        <v>1061</v>
      </c>
      <c r="K83" s="22"/>
      <c r="L83" s="22">
        <f>J83*1</f>
        <v>1061</v>
      </c>
      <c r="M83" s="29">
        <v>940</v>
      </c>
      <c r="N83" s="21">
        <f t="shared" si="38"/>
        <v>940</v>
      </c>
      <c r="O83" s="21"/>
      <c r="P83" s="22">
        <f>N83*1</f>
        <v>940</v>
      </c>
    </row>
    <row r="84" ht="23" customHeight="1" spans="1:16">
      <c r="A84" s="7">
        <v>6.2</v>
      </c>
      <c r="B84" s="7" t="s">
        <v>131</v>
      </c>
      <c r="C84" s="7">
        <f t="shared" si="42"/>
        <v>185</v>
      </c>
      <c r="D84" s="7" t="s">
        <v>95</v>
      </c>
      <c r="E84" s="20">
        <v>5</v>
      </c>
      <c r="F84" s="21">
        <f t="shared" si="34"/>
        <v>925</v>
      </c>
      <c r="G84" s="22">
        <f t="shared" si="35"/>
        <v>0</v>
      </c>
      <c r="H84" s="22">
        <f t="shared" si="36"/>
        <v>925</v>
      </c>
      <c r="I84" s="29">
        <v>110</v>
      </c>
      <c r="J84" s="21">
        <f t="shared" si="37"/>
        <v>550</v>
      </c>
      <c r="K84" s="22"/>
      <c r="L84" s="22">
        <f t="shared" ref="L84:L89" si="44">J84*1</f>
        <v>550</v>
      </c>
      <c r="M84" s="29">
        <v>75</v>
      </c>
      <c r="N84" s="21">
        <f t="shared" si="38"/>
        <v>375</v>
      </c>
      <c r="O84" s="21"/>
      <c r="P84" s="22">
        <f t="shared" ref="P84:P89" si="45">N84*1</f>
        <v>375</v>
      </c>
    </row>
    <row r="85" ht="23" customHeight="1" spans="1:16">
      <c r="A85" s="7">
        <v>6.3</v>
      </c>
      <c r="B85" s="7" t="s">
        <v>132</v>
      </c>
      <c r="C85" s="7">
        <f t="shared" si="42"/>
        <v>69565</v>
      </c>
      <c r="D85" s="7" t="s">
        <v>22</v>
      </c>
      <c r="E85" s="20">
        <v>0.2</v>
      </c>
      <c r="F85" s="21">
        <f t="shared" si="34"/>
        <v>13913</v>
      </c>
      <c r="G85" s="22">
        <f t="shared" si="35"/>
        <v>0</v>
      </c>
      <c r="H85" s="22">
        <f t="shared" si="36"/>
        <v>13913</v>
      </c>
      <c r="I85" s="29">
        <v>34532</v>
      </c>
      <c r="J85" s="21">
        <f t="shared" si="37"/>
        <v>6906.4</v>
      </c>
      <c r="K85" s="22"/>
      <c r="L85" s="22">
        <f t="shared" si="44"/>
        <v>6906.4</v>
      </c>
      <c r="M85" s="29">
        <v>35033</v>
      </c>
      <c r="N85" s="21">
        <f t="shared" si="38"/>
        <v>7006.6</v>
      </c>
      <c r="O85" s="21"/>
      <c r="P85" s="22">
        <f t="shared" si="45"/>
        <v>7006.6</v>
      </c>
    </row>
    <row r="86" ht="23" customHeight="1" spans="1:16">
      <c r="A86" s="7">
        <v>6.4</v>
      </c>
      <c r="B86" s="7" t="s">
        <v>133</v>
      </c>
      <c r="C86" s="7">
        <f t="shared" si="42"/>
        <v>15329</v>
      </c>
      <c r="D86" s="7" t="s">
        <v>22</v>
      </c>
      <c r="E86" s="20">
        <v>0.2</v>
      </c>
      <c r="F86" s="21">
        <f t="shared" si="34"/>
        <v>3065.8</v>
      </c>
      <c r="G86" s="22">
        <f t="shared" si="35"/>
        <v>0</v>
      </c>
      <c r="H86" s="22">
        <f t="shared" si="36"/>
        <v>3065.8</v>
      </c>
      <c r="I86" s="29">
        <v>7901</v>
      </c>
      <c r="J86" s="21">
        <f t="shared" si="37"/>
        <v>1580.2</v>
      </c>
      <c r="K86" s="22"/>
      <c r="L86" s="22">
        <f t="shared" si="44"/>
        <v>1580.2</v>
      </c>
      <c r="M86" s="29">
        <v>7428</v>
      </c>
      <c r="N86" s="21">
        <f t="shared" si="38"/>
        <v>1485.6</v>
      </c>
      <c r="O86" s="21"/>
      <c r="P86" s="22">
        <f t="shared" si="45"/>
        <v>1485.6</v>
      </c>
    </row>
    <row r="87" ht="23" customHeight="1" spans="1:16">
      <c r="A87" s="7">
        <v>6.5</v>
      </c>
      <c r="B87" s="7" t="s">
        <v>134</v>
      </c>
      <c r="C87" s="7">
        <f t="shared" si="42"/>
        <v>19536</v>
      </c>
      <c r="D87" s="7" t="s">
        <v>19</v>
      </c>
      <c r="E87" s="20">
        <v>0.1</v>
      </c>
      <c r="F87" s="21">
        <f t="shared" si="34"/>
        <v>1953.6</v>
      </c>
      <c r="G87" s="22">
        <f t="shared" si="35"/>
        <v>0</v>
      </c>
      <c r="H87" s="22">
        <f t="shared" si="36"/>
        <v>1953.6</v>
      </c>
      <c r="I87" s="29">
        <v>9138</v>
      </c>
      <c r="J87" s="21">
        <f t="shared" si="37"/>
        <v>913.8</v>
      </c>
      <c r="K87" s="22"/>
      <c r="L87" s="22">
        <f t="shared" si="44"/>
        <v>913.8</v>
      </c>
      <c r="M87" s="29">
        <v>10398</v>
      </c>
      <c r="N87" s="21">
        <f t="shared" si="38"/>
        <v>1039.8</v>
      </c>
      <c r="O87" s="21"/>
      <c r="P87" s="22">
        <f t="shared" si="45"/>
        <v>1039.8</v>
      </c>
    </row>
    <row r="88" ht="23" customHeight="1" spans="1:16">
      <c r="A88" s="7">
        <v>6.6</v>
      </c>
      <c r="B88" s="7" t="s">
        <v>135</v>
      </c>
      <c r="C88" s="7">
        <f t="shared" si="42"/>
        <v>1198</v>
      </c>
      <c r="D88" s="7" t="s">
        <v>47</v>
      </c>
      <c r="E88" s="20">
        <v>20</v>
      </c>
      <c r="F88" s="21">
        <f t="shared" si="34"/>
        <v>23960</v>
      </c>
      <c r="G88" s="22">
        <f t="shared" si="35"/>
        <v>0</v>
      </c>
      <c r="H88" s="22">
        <f t="shared" si="36"/>
        <v>23960</v>
      </c>
      <c r="I88" s="29">
        <v>698</v>
      </c>
      <c r="J88" s="21">
        <f t="shared" si="37"/>
        <v>13960</v>
      </c>
      <c r="K88" s="22"/>
      <c r="L88" s="22">
        <f t="shared" si="44"/>
        <v>13960</v>
      </c>
      <c r="M88" s="29">
        <v>500</v>
      </c>
      <c r="N88" s="21">
        <f t="shared" si="38"/>
        <v>10000</v>
      </c>
      <c r="O88" s="21"/>
      <c r="P88" s="22">
        <f t="shared" si="45"/>
        <v>10000</v>
      </c>
    </row>
    <row r="89" ht="23" customHeight="1" spans="1:16">
      <c r="A89" s="7">
        <v>6.7</v>
      </c>
      <c r="B89" s="7" t="s">
        <v>136</v>
      </c>
      <c r="C89" s="7">
        <f t="shared" si="42"/>
        <v>1073</v>
      </c>
      <c r="D89" s="7" t="s">
        <v>95</v>
      </c>
      <c r="E89" s="20">
        <v>10</v>
      </c>
      <c r="F89" s="21">
        <f t="shared" si="34"/>
        <v>10730</v>
      </c>
      <c r="G89" s="22">
        <f t="shared" si="35"/>
        <v>0</v>
      </c>
      <c r="H89" s="22">
        <f t="shared" si="36"/>
        <v>10730</v>
      </c>
      <c r="I89" s="29">
        <v>561</v>
      </c>
      <c r="J89" s="21">
        <f t="shared" si="37"/>
        <v>5610</v>
      </c>
      <c r="K89" s="22"/>
      <c r="L89" s="22">
        <f t="shared" si="44"/>
        <v>5610</v>
      </c>
      <c r="M89" s="29">
        <v>512</v>
      </c>
      <c r="N89" s="21">
        <f t="shared" si="38"/>
        <v>5120</v>
      </c>
      <c r="O89" s="21"/>
      <c r="P89" s="22">
        <f t="shared" si="45"/>
        <v>5120</v>
      </c>
    </row>
    <row r="90" s="1" customFormat="1" ht="23" customHeight="1" spans="1:16">
      <c r="A90" s="5">
        <v>7</v>
      </c>
      <c r="B90" s="5" t="s">
        <v>137</v>
      </c>
      <c r="C90" s="5"/>
      <c r="D90" s="5"/>
      <c r="E90" s="23"/>
      <c r="F90" s="24">
        <f>F91+F96+F114+F132+F142+F146+F118</f>
        <v>32686.3</v>
      </c>
      <c r="G90" s="25">
        <f>SUM(G92:G95)</f>
        <v>15600</v>
      </c>
      <c r="H90" s="25">
        <f>H91+H96+H114+H118+H131+H146</f>
        <v>17086.3</v>
      </c>
      <c r="I90" s="30"/>
      <c r="J90" s="24">
        <f>K90+L90</f>
        <v>32686.3</v>
      </c>
      <c r="K90" s="25">
        <f>K91+K96+K114+K118+K131+K146</f>
        <v>15600</v>
      </c>
      <c r="L90" s="25">
        <f>L91+L96+L114+L118+L131+L146</f>
        <v>17086.3</v>
      </c>
      <c r="M90" s="30"/>
      <c r="N90" s="24">
        <f>SUM(N92:N153)</f>
        <v>0</v>
      </c>
      <c r="O90" s="24">
        <f t="shared" si="39"/>
        <v>0</v>
      </c>
      <c r="P90" s="25">
        <f t="shared" si="40"/>
        <v>0</v>
      </c>
    </row>
    <row r="91" s="1" customFormat="1" ht="23" customHeight="1" spans="1:16">
      <c r="A91" s="5">
        <v>7.1</v>
      </c>
      <c r="B91" s="7" t="s">
        <v>138</v>
      </c>
      <c r="C91" s="5"/>
      <c r="D91" s="5"/>
      <c r="E91" s="23"/>
      <c r="F91" s="24">
        <f>SUM(F92:F95)</f>
        <v>26000</v>
      </c>
      <c r="G91" s="25">
        <f>SUM(G92:G95)</f>
        <v>15600</v>
      </c>
      <c r="H91" s="25">
        <f>SUM(H92:H95)</f>
        <v>10400</v>
      </c>
      <c r="I91" s="30"/>
      <c r="J91" s="24">
        <f>SUM(J92:J95)</f>
        <v>26000</v>
      </c>
      <c r="K91" s="25">
        <f>SUM(K92:K95)</f>
        <v>15600</v>
      </c>
      <c r="L91" s="25">
        <f>SUM(L92:L95)</f>
        <v>10400</v>
      </c>
      <c r="M91" s="30"/>
      <c r="N91" s="24"/>
      <c r="O91" s="24"/>
      <c r="P91" s="25"/>
    </row>
    <row r="92" ht="23" customHeight="1" spans="1:16">
      <c r="A92" s="7" t="s">
        <v>139</v>
      </c>
      <c r="B92" s="7" t="s">
        <v>140</v>
      </c>
      <c r="C92" s="7">
        <f t="shared" si="42"/>
        <v>1</v>
      </c>
      <c r="D92" s="7" t="s">
        <v>19</v>
      </c>
      <c r="E92" s="20">
        <v>2000</v>
      </c>
      <c r="F92" s="21">
        <f t="shared" si="34"/>
        <v>2000</v>
      </c>
      <c r="G92" s="22">
        <f t="shared" si="35"/>
        <v>1200</v>
      </c>
      <c r="H92" s="22">
        <f t="shared" si="36"/>
        <v>800</v>
      </c>
      <c r="I92" s="29">
        <v>1</v>
      </c>
      <c r="J92" s="21">
        <f t="shared" si="37"/>
        <v>2000</v>
      </c>
      <c r="K92" s="22">
        <f>J92*0.6</f>
        <v>1200</v>
      </c>
      <c r="L92" s="22">
        <f>J92*0.4</f>
        <v>800</v>
      </c>
      <c r="M92" s="29">
        <v>0</v>
      </c>
      <c r="N92" s="21">
        <f t="shared" si="38"/>
        <v>0</v>
      </c>
      <c r="O92" s="21">
        <f t="shared" si="39"/>
        <v>0</v>
      </c>
      <c r="P92" s="22">
        <f t="shared" si="40"/>
        <v>0</v>
      </c>
    </row>
    <row r="93" ht="23" customHeight="1" spans="1:16">
      <c r="A93" s="7" t="s">
        <v>141</v>
      </c>
      <c r="B93" s="7" t="s">
        <v>142</v>
      </c>
      <c r="C93" s="7">
        <f t="shared" si="42"/>
        <v>4</v>
      </c>
      <c r="D93" s="7" t="s">
        <v>19</v>
      </c>
      <c r="E93" s="20">
        <v>2000</v>
      </c>
      <c r="F93" s="21">
        <f t="shared" si="34"/>
        <v>8000</v>
      </c>
      <c r="G93" s="22">
        <f t="shared" si="35"/>
        <v>4800</v>
      </c>
      <c r="H93" s="22">
        <f t="shared" si="36"/>
        <v>3200</v>
      </c>
      <c r="I93" s="29">
        <v>4</v>
      </c>
      <c r="J93" s="21">
        <f t="shared" si="37"/>
        <v>8000</v>
      </c>
      <c r="K93" s="22">
        <f>J93*0.6</f>
        <v>4800</v>
      </c>
      <c r="L93" s="22">
        <f>J93*0.4</f>
        <v>3200</v>
      </c>
      <c r="M93" s="29">
        <v>0</v>
      </c>
      <c r="N93" s="21">
        <f t="shared" si="38"/>
        <v>0</v>
      </c>
      <c r="O93" s="21">
        <f t="shared" si="39"/>
        <v>0</v>
      </c>
      <c r="P93" s="22">
        <f t="shared" si="40"/>
        <v>0</v>
      </c>
    </row>
    <row r="94" ht="23" customHeight="1" spans="1:16">
      <c r="A94" s="7" t="s">
        <v>143</v>
      </c>
      <c r="B94" s="7" t="s">
        <v>144</v>
      </c>
      <c r="C94" s="7">
        <f t="shared" si="42"/>
        <v>2</v>
      </c>
      <c r="D94" s="7" t="s">
        <v>19</v>
      </c>
      <c r="E94" s="20">
        <v>1000</v>
      </c>
      <c r="F94" s="21">
        <f t="shared" si="34"/>
        <v>2000</v>
      </c>
      <c r="G94" s="22">
        <f t="shared" si="35"/>
        <v>1200</v>
      </c>
      <c r="H94" s="22">
        <f t="shared" si="36"/>
        <v>800</v>
      </c>
      <c r="I94" s="29">
        <v>2</v>
      </c>
      <c r="J94" s="21">
        <f t="shared" si="37"/>
        <v>2000</v>
      </c>
      <c r="K94" s="22">
        <f>J94*0.6</f>
        <v>1200</v>
      </c>
      <c r="L94" s="22">
        <f>J94*0.4</f>
        <v>800</v>
      </c>
      <c r="M94" s="29">
        <v>0</v>
      </c>
      <c r="N94" s="21">
        <f t="shared" si="38"/>
        <v>0</v>
      </c>
      <c r="O94" s="21">
        <f t="shared" si="39"/>
        <v>0</v>
      </c>
      <c r="P94" s="22">
        <f t="shared" si="40"/>
        <v>0</v>
      </c>
    </row>
    <row r="95" ht="23" customHeight="1" spans="1:16">
      <c r="A95" s="7" t="s">
        <v>145</v>
      </c>
      <c r="B95" s="7" t="s">
        <v>146</v>
      </c>
      <c r="C95" s="7">
        <f t="shared" si="42"/>
        <v>70</v>
      </c>
      <c r="D95" s="7" t="s">
        <v>19</v>
      </c>
      <c r="E95" s="20">
        <v>200</v>
      </c>
      <c r="F95" s="21">
        <f t="shared" si="34"/>
        <v>14000</v>
      </c>
      <c r="G95" s="22">
        <f t="shared" si="35"/>
        <v>8400</v>
      </c>
      <c r="H95" s="22">
        <f t="shared" si="36"/>
        <v>5600</v>
      </c>
      <c r="I95" s="29">
        <v>70</v>
      </c>
      <c r="J95" s="21">
        <f t="shared" si="37"/>
        <v>14000</v>
      </c>
      <c r="K95" s="22">
        <f>J95*0.6</f>
        <v>8400</v>
      </c>
      <c r="L95" s="22">
        <f>J95*0.4</f>
        <v>5600</v>
      </c>
      <c r="M95" s="29">
        <v>0</v>
      </c>
      <c r="N95" s="21">
        <f t="shared" si="38"/>
        <v>0</v>
      </c>
      <c r="O95" s="21">
        <f t="shared" si="39"/>
        <v>0</v>
      </c>
      <c r="P95" s="22">
        <f t="shared" si="40"/>
        <v>0</v>
      </c>
    </row>
    <row r="96" ht="23" customHeight="1" spans="1:16">
      <c r="A96" s="5">
        <v>7.2</v>
      </c>
      <c r="B96" s="5" t="s">
        <v>147</v>
      </c>
      <c r="C96" s="7"/>
      <c r="D96" s="7"/>
      <c r="E96" s="20"/>
      <c r="F96" s="24">
        <f>SUM(F97:F113)</f>
        <v>3544.5</v>
      </c>
      <c r="G96" s="25"/>
      <c r="H96" s="25">
        <f>SUM(H97:H113)</f>
        <v>3544.5</v>
      </c>
      <c r="I96" s="30"/>
      <c r="J96" s="24">
        <f>SUM(J97:J113)</f>
        <v>3544.5</v>
      </c>
      <c r="K96" s="25"/>
      <c r="L96" s="25">
        <f>SUM(L97:L113)</f>
        <v>3544.5</v>
      </c>
      <c r="M96" s="29"/>
      <c r="N96" s="21"/>
      <c r="O96" s="21"/>
      <c r="P96" s="22"/>
    </row>
    <row r="97" ht="23" customHeight="1" spans="1:16">
      <c r="A97" s="7" t="s">
        <v>148</v>
      </c>
      <c r="B97" s="7" t="s">
        <v>149</v>
      </c>
      <c r="C97" s="7">
        <v>5</v>
      </c>
      <c r="D97" s="32" t="s">
        <v>38</v>
      </c>
      <c r="E97" s="20">
        <v>5</v>
      </c>
      <c r="F97" s="21">
        <f t="shared" ref="F97" si="46">C97*E97</f>
        <v>25</v>
      </c>
      <c r="G97" s="22"/>
      <c r="H97" s="22">
        <f>F97</f>
        <v>25</v>
      </c>
      <c r="I97" s="29">
        <f>C97</f>
        <v>5</v>
      </c>
      <c r="J97" s="21">
        <f t="shared" si="37"/>
        <v>25</v>
      </c>
      <c r="K97" s="22"/>
      <c r="L97" s="22">
        <f>J97</f>
        <v>25</v>
      </c>
      <c r="M97" s="29"/>
      <c r="N97" s="21"/>
      <c r="O97" s="21"/>
      <c r="P97" s="22"/>
    </row>
    <row r="98" ht="23" customHeight="1" spans="1:16">
      <c r="A98" s="7" t="s">
        <v>150</v>
      </c>
      <c r="B98" s="7" t="s">
        <v>151</v>
      </c>
      <c r="C98" s="7">
        <v>5</v>
      </c>
      <c r="D98" s="32" t="s">
        <v>38</v>
      </c>
      <c r="E98" s="20">
        <v>5</v>
      </c>
      <c r="F98" s="21">
        <f t="shared" ref="F98:F141" si="47">E98*C98</f>
        <v>25</v>
      </c>
      <c r="G98" s="22"/>
      <c r="H98" s="22">
        <f t="shared" ref="H98:H153" si="48">F98</f>
        <v>25</v>
      </c>
      <c r="I98" s="29">
        <f t="shared" ref="I98:I153" si="49">C98</f>
        <v>5</v>
      </c>
      <c r="J98" s="21">
        <f t="shared" si="37"/>
        <v>25</v>
      </c>
      <c r="K98" s="22"/>
      <c r="L98" s="22">
        <f t="shared" ref="L98:L153" si="50">J98</f>
        <v>25</v>
      </c>
      <c r="M98" s="29"/>
      <c r="N98" s="21"/>
      <c r="O98" s="21"/>
      <c r="P98" s="22"/>
    </row>
    <row r="99" ht="23" customHeight="1" spans="1:16">
      <c r="A99" s="7" t="s">
        <v>152</v>
      </c>
      <c r="B99" s="7" t="s">
        <v>153</v>
      </c>
      <c r="C99" s="7">
        <v>9</v>
      </c>
      <c r="D99" s="32" t="s">
        <v>38</v>
      </c>
      <c r="E99" s="20">
        <v>5</v>
      </c>
      <c r="F99" s="21">
        <f t="shared" si="47"/>
        <v>45</v>
      </c>
      <c r="G99" s="22"/>
      <c r="H99" s="22">
        <f t="shared" si="48"/>
        <v>45</v>
      </c>
      <c r="I99" s="29">
        <f t="shared" si="49"/>
        <v>9</v>
      </c>
      <c r="J99" s="21">
        <f t="shared" si="37"/>
        <v>45</v>
      </c>
      <c r="K99" s="22"/>
      <c r="L99" s="22">
        <f t="shared" si="50"/>
        <v>45</v>
      </c>
      <c r="M99" s="29"/>
      <c r="N99" s="21"/>
      <c r="O99" s="21"/>
      <c r="P99" s="22"/>
    </row>
    <row r="100" ht="23" customHeight="1" spans="1:16">
      <c r="A100" s="7" t="s">
        <v>154</v>
      </c>
      <c r="B100" s="7" t="s">
        <v>155</v>
      </c>
      <c r="C100" s="7">
        <v>5</v>
      </c>
      <c r="D100" s="32" t="s">
        <v>38</v>
      </c>
      <c r="E100" s="20">
        <v>5</v>
      </c>
      <c r="F100" s="21">
        <f t="shared" si="47"/>
        <v>25</v>
      </c>
      <c r="G100" s="22"/>
      <c r="H100" s="22">
        <f t="shared" si="48"/>
        <v>25</v>
      </c>
      <c r="I100" s="29">
        <f t="shared" si="49"/>
        <v>5</v>
      </c>
      <c r="J100" s="21">
        <f t="shared" si="37"/>
        <v>25</v>
      </c>
      <c r="K100" s="22"/>
      <c r="L100" s="22">
        <f t="shared" si="50"/>
        <v>25</v>
      </c>
      <c r="M100" s="29"/>
      <c r="N100" s="21"/>
      <c r="O100" s="21"/>
      <c r="P100" s="22"/>
    </row>
    <row r="101" ht="23" customHeight="1" spans="1:16">
      <c r="A101" s="7" t="s">
        <v>156</v>
      </c>
      <c r="B101" s="7" t="s">
        <v>157</v>
      </c>
      <c r="C101" s="7">
        <v>5</v>
      </c>
      <c r="D101" s="32" t="s">
        <v>38</v>
      </c>
      <c r="E101" s="20">
        <v>20</v>
      </c>
      <c r="F101" s="21">
        <f t="shared" si="47"/>
        <v>100</v>
      </c>
      <c r="G101" s="22"/>
      <c r="H101" s="22">
        <f t="shared" si="48"/>
        <v>100</v>
      </c>
      <c r="I101" s="29">
        <f t="shared" si="49"/>
        <v>5</v>
      </c>
      <c r="J101" s="21">
        <f t="shared" si="37"/>
        <v>100</v>
      </c>
      <c r="K101" s="22"/>
      <c r="L101" s="22">
        <f t="shared" si="50"/>
        <v>100</v>
      </c>
      <c r="M101" s="29"/>
      <c r="N101" s="21"/>
      <c r="O101" s="21"/>
      <c r="P101" s="22"/>
    </row>
    <row r="102" ht="23" customHeight="1" spans="1:16">
      <c r="A102" s="7" t="s">
        <v>158</v>
      </c>
      <c r="B102" s="7" t="s">
        <v>159</v>
      </c>
      <c r="C102" s="7">
        <v>5</v>
      </c>
      <c r="D102" s="32" t="s">
        <v>38</v>
      </c>
      <c r="E102" s="20">
        <v>5</v>
      </c>
      <c r="F102" s="21">
        <f t="shared" si="47"/>
        <v>25</v>
      </c>
      <c r="G102" s="22"/>
      <c r="H102" s="22">
        <f t="shared" si="48"/>
        <v>25</v>
      </c>
      <c r="I102" s="29">
        <f t="shared" si="49"/>
        <v>5</v>
      </c>
      <c r="J102" s="21">
        <f t="shared" si="37"/>
        <v>25</v>
      </c>
      <c r="K102" s="22"/>
      <c r="L102" s="22">
        <f t="shared" si="50"/>
        <v>25</v>
      </c>
      <c r="M102" s="29"/>
      <c r="N102" s="21"/>
      <c r="O102" s="21"/>
      <c r="P102" s="22"/>
    </row>
    <row r="103" ht="23" customHeight="1" spans="1:16">
      <c r="A103" s="7" t="s">
        <v>160</v>
      </c>
      <c r="B103" s="7" t="s">
        <v>161</v>
      </c>
      <c r="C103" s="7">
        <v>10</v>
      </c>
      <c r="D103" s="32" t="s">
        <v>162</v>
      </c>
      <c r="E103" s="20">
        <v>2</v>
      </c>
      <c r="F103" s="21">
        <f t="shared" si="47"/>
        <v>20</v>
      </c>
      <c r="G103" s="22"/>
      <c r="H103" s="22">
        <f t="shared" si="48"/>
        <v>20</v>
      </c>
      <c r="I103" s="29">
        <f t="shared" si="49"/>
        <v>10</v>
      </c>
      <c r="J103" s="21">
        <f t="shared" si="37"/>
        <v>20</v>
      </c>
      <c r="K103" s="22"/>
      <c r="L103" s="22">
        <f t="shared" si="50"/>
        <v>20</v>
      </c>
      <c r="M103" s="29"/>
      <c r="N103" s="21"/>
      <c r="O103" s="21"/>
      <c r="P103" s="22"/>
    </row>
    <row r="104" ht="23" customHeight="1" spans="1:16">
      <c r="A104" s="7" t="s">
        <v>163</v>
      </c>
      <c r="B104" s="7" t="s">
        <v>164</v>
      </c>
      <c r="C104" s="7">
        <v>10</v>
      </c>
      <c r="D104" s="32" t="s">
        <v>38</v>
      </c>
      <c r="E104" s="20">
        <v>10</v>
      </c>
      <c r="F104" s="21">
        <f t="shared" si="47"/>
        <v>100</v>
      </c>
      <c r="G104" s="22"/>
      <c r="H104" s="22">
        <f t="shared" si="48"/>
        <v>100</v>
      </c>
      <c r="I104" s="29">
        <f t="shared" si="49"/>
        <v>10</v>
      </c>
      <c r="J104" s="21">
        <f t="shared" si="37"/>
        <v>100</v>
      </c>
      <c r="K104" s="22"/>
      <c r="L104" s="22">
        <f t="shared" si="50"/>
        <v>100</v>
      </c>
      <c r="M104" s="29"/>
      <c r="N104" s="21"/>
      <c r="O104" s="21"/>
      <c r="P104" s="22"/>
    </row>
    <row r="105" ht="23" customHeight="1" spans="1:16">
      <c r="A105" s="7" t="s">
        <v>165</v>
      </c>
      <c r="B105" s="7" t="s">
        <v>166</v>
      </c>
      <c r="C105" s="7">
        <v>54</v>
      </c>
      <c r="D105" s="32" t="s">
        <v>25</v>
      </c>
      <c r="E105" s="20">
        <v>0.5</v>
      </c>
      <c r="F105" s="21">
        <f t="shared" si="47"/>
        <v>27</v>
      </c>
      <c r="G105" s="22"/>
      <c r="H105" s="22">
        <f t="shared" si="48"/>
        <v>27</v>
      </c>
      <c r="I105" s="29">
        <f t="shared" si="49"/>
        <v>54</v>
      </c>
      <c r="J105" s="21">
        <f t="shared" si="37"/>
        <v>27</v>
      </c>
      <c r="K105" s="22"/>
      <c r="L105" s="22">
        <f t="shared" si="50"/>
        <v>27</v>
      </c>
      <c r="M105" s="29"/>
      <c r="N105" s="21"/>
      <c r="O105" s="21"/>
      <c r="P105" s="22"/>
    </row>
    <row r="106" ht="23" customHeight="1" spans="1:16">
      <c r="A106" s="7" t="s">
        <v>167</v>
      </c>
      <c r="B106" s="7" t="s">
        <v>168</v>
      </c>
      <c r="C106" s="7">
        <v>44</v>
      </c>
      <c r="D106" s="32" t="s">
        <v>25</v>
      </c>
      <c r="E106" s="20">
        <v>2.5</v>
      </c>
      <c r="F106" s="21">
        <f t="shared" si="47"/>
        <v>110</v>
      </c>
      <c r="G106" s="22"/>
      <c r="H106" s="22">
        <f t="shared" si="48"/>
        <v>110</v>
      </c>
      <c r="I106" s="29">
        <f t="shared" si="49"/>
        <v>44</v>
      </c>
      <c r="J106" s="21">
        <f t="shared" si="37"/>
        <v>110</v>
      </c>
      <c r="K106" s="22"/>
      <c r="L106" s="22">
        <f t="shared" si="50"/>
        <v>110</v>
      </c>
      <c r="M106" s="29"/>
      <c r="N106" s="21"/>
      <c r="O106" s="21"/>
      <c r="P106" s="22"/>
    </row>
    <row r="107" ht="23" customHeight="1" spans="1:16">
      <c r="A107" s="7" t="s">
        <v>169</v>
      </c>
      <c r="B107" s="7" t="s">
        <v>170</v>
      </c>
      <c r="C107" s="7">
        <v>14</v>
      </c>
      <c r="D107" s="32" t="s">
        <v>101</v>
      </c>
      <c r="E107" s="20">
        <v>5</v>
      </c>
      <c r="F107" s="21">
        <f t="shared" si="47"/>
        <v>70</v>
      </c>
      <c r="G107" s="22"/>
      <c r="H107" s="22">
        <f t="shared" si="48"/>
        <v>70</v>
      </c>
      <c r="I107" s="29">
        <f t="shared" si="49"/>
        <v>14</v>
      </c>
      <c r="J107" s="21">
        <f t="shared" si="37"/>
        <v>70</v>
      </c>
      <c r="K107" s="22"/>
      <c r="L107" s="22">
        <f t="shared" si="50"/>
        <v>70</v>
      </c>
      <c r="M107" s="29"/>
      <c r="N107" s="21"/>
      <c r="O107" s="21"/>
      <c r="P107" s="22"/>
    </row>
    <row r="108" ht="23" customHeight="1" spans="1:16">
      <c r="A108" s="7" t="s">
        <v>171</v>
      </c>
      <c r="B108" s="7" t="s">
        <v>172</v>
      </c>
      <c r="C108" s="7">
        <v>39</v>
      </c>
      <c r="D108" s="32" t="s">
        <v>55</v>
      </c>
      <c r="E108" s="20">
        <v>3</v>
      </c>
      <c r="F108" s="21">
        <f t="shared" si="47"/>
        <v>117</v>
      </c>
      <c r="G108" s="22"/>
      <c r="H108" s="22">
        <f t="shared" si="48"/>
        <v>117</v>
      </c>
      <c r="I108" s="29">
        <f t="shared" si="49"/>
        <v>39</v>
      </c>
      <c r="J108" s="21">
        <f t="shared" si="37"/>
        <v>117</v>
      </c>
      <c r="K108" s="22"/>
      <c r="L108" s="22">
        <f t="shared" si="50"/>
        <v>117</v>
      </c>
      <c r="M108" s="29"/>
      <c r="N108" s="21"/>
      <c r="O108" s="21"/>
      <c r="P108" s="22"/>
    </row>
    <row r="109" ht="23" customHeight="1" spans="1:16">
      <c r="A109" s="7" t="s">
        <v>173</v>
      </c>
      <c r="B109" s="7" t="s">
        <v>174</v>
      </c>
      <c r="C109" s="7">
        <v>39</v>
      </c>
      <c r="D109" s="32" t="s">
        <v>55</v>
      </c>
      <c r="E109" s="20">
        <v>3</v>
      </c>
      <c r="F109" s="21">
        <f t="shared" si="47"/>
        <v>117</v>
      </c>
      <c r="G109" s="22"/>
      <c r="H109" s="22">
        <f t="shared" si="48"/>
        <v>117</v>
      </c>
      <c r="I109" s="29">
        <f t="shared" si="49"/>
        <v>39</v>
      </c>
      <c r="J109" s="21">
        <f t="shared" si="37"/>
        <v>117</v>
      </c>
      <c r="K109" s="22"/>
      <c r="L109" s="22">
        <f t="shared" si="50"/>
        <v>117</v>
      </c>
      <c r="M109" s="29"/>
      <c r="N109" s="21"/>
      <c r="O109" s="21"/>
      <c r="P109" s="22"/>
    </row>
    <row r="110" ht="23" customHeight="1" spans="1:16">
      <c r="A110" s="7" t="s">
        <v>175</v>
      </c>
      <c r="B110" s="7" t="s">
        <v>35</v>
      </c>
      <c r="C110" s="7">
        <v>39</v>
      </c>
      <c r="D110" s="32" t="s">
        <v>19</v>
      </c>
      <c r="E110" s="20">
        <v>1.5</v>
      </c>
      <c r="F110" s="21">
        <f t="shared" si="47"/>
        <v>58.5</v>
      </c>
      <c r="G110" s="22"/>
      <c r="H110" s="22">
        <f t="shared" si="48"/>
        <v>58.5</v>
      </c>
      <c r="I110" s="29">
        <f t="shared" si="49"/>
        <v>39</v>
      </c>
      <c r="J110" s="21">
        <f t="shared" si="37"/>
        <v>58.5</v>
      </c>
      <c r="K110" s="22"/>
      <c r="L110" s="22">
        <f t="shared" si="50"/>
        <v>58.5</v>
      </c>
      <c r="M110" s="29"/>
      <c r="N110" s="21"/>
      <c r="O110" s="21"/>
      <c r="P110" s="22"/>
    </row>
    <row r="111" ht="23" customHeight="1" spans="1:16">
      <c r="A111" s="7" t="s">
        <v>176</v>
      </c>
      <c r="B111" s="7" t="s">
        <v>177</v>
      </c>
      <c r="C111" s="7">
        <v>18</v>
      </c>
      <c r="D111" s="32" t="s">
        <v>19</v>
      </c>
      <c r="E111" s="20">
        <v>60</v>
      </c>
      <c r="F111" s="21">
        <f t="shared" si="47"/>
        <v>1080</v>
      </c>
      <c r="G111" s="22"/>
      <c r="H111" s="22">
        <f t="shared" si="48"/>
        <v>1080</v>
      </c>
      <c r="I111" s="29">
        <f t="shared" si="49"/>
        <v>18</v>
      </c>
      <c r="J111" s="21">
        <f t="shared" si="37"/>
        <v>1080</v>
      </c>
      <c r="K111" s="22"/>
      <c r="L111" s="22">
        <f t="shared" si="50"/>
        <v>1080</v>
      </c>
      <c r="M111" s="29"/>
      <c r="N111" s="21"/>
      <c r="O111" s="21"/>
      <c r="P111" s="22"/>
    </row>
    <row r="112" ht="23" customHeight="1" spans="1:16">
      <c r="A112" s="7" t="s">
        <v>178</v>
      </c>
      <c r="B112" s="7" t="s">
        <v>179</v>
      </c>
      <c r="C112" s="7">
        <v>18</v>
      </c>
      <c r="D112" s="32" t="s">
        <v>19</v>
      </c>
      <c r="E112" s="20">
        <v>60</v>
      </c>
      <c r="F112" s="21">
        <f t="shared" si="47"/>
        <v>1080</v>
      </c>
      <c r="G112" s="22"/>
      <c r="H112" s="22">
        <f t="shared" si="48"/>
        <v>1080</v>
      </c>
      <c r="I112" s="29">
        <f t="shared" si="49"/>
        <v>18</v>
      </c>
      <c r="J112" s="21">
        <f t="shared" si="37"/>
        <v>1080</v>
      </c>
      <c r="K112" s="22"/>
      <c r="L112" s="22">
        <f t="shared" si="50"/>
        <v>1080</v>
      </c>
      <c r="M112" s="29"/>
      <c r="N112" s="21"/>
      <c r="O112" s="21"/>
      <c r="P112" s="22"/>
    </row>
    <row r="113" ht="23" customHeight="1" spans="1:16">
      <c r="A113" s="7" t="s">
        <v>180</v>
      </c>
      <c r="B113" s="7" t="s">
        <v>181</v>
      </c>
      <c r="C113" s="7">
        <v>13</v>
      </c>
      <c r="D113" s="32" t="s">
        <v>25</v>
      </c>
      <c r="E113" s="20">
        <v>40</v>
      </c>
      <c r="F113" s="21">
        <f t="shared" si="47"/>
        <v>520</v>
      </c>
      <c r="G113" s="22"/>
      <c r="H113" s="22">
        <f t="shared" si="48"/>
        <v>520</v>
      </c>
      <c r="I113" s="29">
        <f t="shared" si="49"/>
        <v>13</v>
      </c>
      <c r="J113" s="21">
        <f t="shared" si="37"/>
        <v>520</v>
      </c>
      <c r="K113" s="22"/>
      <c r="L113" s="22">
        <f t="shared" si="50"/>
        <v>520</v>
      </c>
      <c r="M113" s="29"/>
      <c r="N113" s="21"/>
      <c r="O113" s="21"/>
      <c r="P113" s="22"/>
    </row>
    <row r="114" ht="23" customHeight="1" spans="1:16">
      <c r="A114" s="33">
        <v>7.3</v>
      </c>
      <c r="B114" s="5" t="s">
        <v>182</v>
      </c>
      <c r="C114" s="5">
        <v>0</v>
      </c>
      <c r="D114" s="5"/>
      <c r="E114" s="23"/>
      <c r="F114" s="24">
        <f>SUM(F115:F117)</f>
        <v>1200</v>
      </c>
      <c r="G114" s="25"/>
      <c r="H114" s="25">
        <f t="shared" si="48"/>
        <v>1200</v>
      </c>
      <c r="I114" s="30">
        <f t="shared" si="49"/>
        <v>0</v>
      </c>
      <c r="J114" s="24">
        <f>SUM(J115:J117)</f>
        <v>1200</v>
      </c>
      <c r="K114" s="25"/>
      <c r="L114" s="25">
        <f t="shared" si="50"/>
        <v>1200</v>
      </c>
      <c r="M114" s="30"/>
      <c r="N114" s="21"/>
      <c r="O114" s="21"/>
      <c r="P114" s="22"/>
    </row>
    <row r="115" ht="23" customHeight="1" spans="1:16">
      <c r="A115" s="32" t="s">
        <v>183</v>
      </c>
      <c r="B115" s="7" t="s">
        <v>184</v>
      </c>
      <c r="C115" s="7">
        <v>14</v>
      </c>
      <c r="D115" s="32" t="s">
        <v>55</v>
      </c>
      <c r="E115" s="20">
        <v>60</v>
      </c>
      <c r="F115" s="21">
        <f t="shared" si="47"/>
        <v>840</v>
      </c>
      <c r="G115" s="22"/>
      <c r="H115" s="22">
        <f t="shared" si="48"/>
        <v>840</v>
      </c>
      <c r="I115" s="29">
        <f t="shared" si="49"/>
        <v>14</v>
      </c>
      <c r="J115" s="21">
        <f t="shared" si="37"/>
        <v>840</v>
      </c>
      <c r="K115" s="22"/>
      <c r="L115" s="22">
        <f t="shared" si="50"/>
        <v>840</v>
      </c>
      <c r="M115" s="29"/>
      <c r="N115" s="21"/>
      <c r="O115" s="21"/>
      <c r="P115" s="22"/>
    </row>
    <row r="116" ht="23" customHeight="1" spans="1:16">
      <c r="A116" s="32" t="s">
        <v>185</v>
      </c>
      <c r="B116" s="7" t="s">
        <v>104</v>
      </c>
      <c r="C116" s="7">
        <v>10</v>
      </c>
      <c r="D116" s="34" t="s">
        <v>55</v>
      </c>
      <c r="E116" s="20">
        <v>30</v>
      </c>
      <c r="F116" s="21">
        <f t="shared" si="47"/>
        <v>300</v>
      </c>
      <c r="G116" s="22"/>
      <c r="H116" s="22">
        <f t="shared" si="48"/>
        <v>300</v>
      </c>
      <c r="I116" s="29">
        <f t="shared" si="49"/>
        <v>10</v>
      </c>
      <c r="J116" s="21">
        <f t="shared" si="37"/>
        <v>300</v>
      </c>
      <c r="K116" s="22"/>
      <c r="L116" s="22">
        <f t="shared" si="50"/>
        <v>300</v>
      </c>
      <c r="M116" s="29"/>
      <c r="N116" s="21"/>
      <c r="O116" s="21"/>
      <c r="P116" s="22"/>
    </row>
    <row r="117" ht="23" customHeight="1" spans="1:16">
      <c r="A117" s="32" t="s">
        <v>186</v>
      </c>
      <c r="B117" s="7" t="s">
        <v>187</v>
      </c>
      <c r="C117" s="7">
        <v>6</v>
      </c>
      <c r="D117" s="34" t="s">
        <v>38</v>
      </c>
      <c r="E117" s="20">
        <v>10</v>
      </c>
      <c r="F117" s="21">
        <f t="shared" si="47"/>
        <v>60</v>
      </c>
      <c r="G117" s="22"/>
      <c r="H117" s="22">
        <f t="shared" si="48"/>
        <v>60</v>
      </c>
      <c r="I117" s="29">
        <f t="shared" si="49"/>
        <v>6</v>
      </c>
      <c r="J117" s="21">
        <f t="shared" si="37"/>
        <v>60</v>
      </c>
      <c r="K117" s="22"/>
      <c r="L117" s="22">
        <f t="shared" si="50"/>
        <v>60</v>
      </c>
      <c r="M117" s="29"/>
      <c r="N117" s="21"/>
      <c r="O117" s="21"/>
      <c r="P117" s="22"/>
    </row>
    <row r="118" s="1" customFormat="1" ht="23" customHeight="1" spans="1:16">
      <c r="A118" s="33">
        <v>7.4</v>
      </c>
      <c r="B118" s="5" t="s">
        <v>188</v>
      </c>
      <c r="C118" s="5">
        <v>0</v>
      </c>
      <c r="D118" s="5"/>
      <c r="E118" s="23"/>
      <c r="F118" s="24">
        <f>SUM(F119:F130)</f>
        <v>1108</v>
      </c>
      <c r="G118" s="25"/>
      <c r="H118" s="25">
        <f t="shared" si="48"/>
        <v>1108</v>
      </c>
      <c r="I118" s="25">
        <f>G118</f>
        <v>0</v>
      </c>
      <c r="J118" s="25">
        <f>H118</f>
        <v>1108</v>
      </c>
      <c r="K118" s="25"/>
      <c r="L118" s="25">
        <f>SUM(L119:L130)</f>
        <v>1108</v>
      </c>
      <c r="M118" s="30"/>
      <c r="N118" s="24"/>
      <c r="O118" s="24"/>
      <c r="P118" s="25"/>
    </row>
    <row r="119" ht="23" customHeight="1" spans="1:16">
      <c r="A119" s="32" t="s">
        <v>189</v>
      </c>
      <c r="B119" s="7" t="s">
        <v>190</v>
      </c>
      <c r="C119" s="7">
        <v>26</v>
      </c>
      <c r="D119" s="34" t="s">
        <v>25</v>
      </c>
      <c r="E119" s="20">
        <v>2</v>
      </c>
      <c r="F119" s="21">
        <f t="shared" si="47"/>
        <v>52</v>
      </c>
      <c r="G119" s="22"/>
      <c r="H119" s="22">
        <f t="shared" si="48"/>
        <v>52</v>
      </c>
      <c r="I119" s="29">
        <f t="shared" si="49"/>
        <v>26</v>
      </c>
      <c r="J119" s="21">
        <f t="shared" si="37"/>
        <v>52</v>
      </c>
      <c r="K119" s="22"/>
      <c r="L119" s="22">
        <f t="shared" si="50"/>
        <v>52</v>
      </c>
      <c r="M119" s="29"/>
      <c r="N119" s="21"/>
      <c r="O119" s="21"/>
      <c r="P119" s="22"/>
    </row>
    <row r="120" ht="23" customHeight="1" spans="1:16">
      <c r="A120" s="32" t="s">
        <v>191</v>
      </c>
      <c r="B120" s="7" t="s">
        <v>192</v>
      </c>
      <c r="C120" s="7">
        <v>10</v>
      </c>
      <c r="D120" s="34" t="s">
        <v>25</v>
      </c>
      <c r="E120" s="20">
        <v>10</v>
      </c>
      <c r="F120" s="21">
        <f t="shared" si="47"/>
        <v>100</v>
      </c>
      <c r="G120" s="22"/>
      <c r="H120" s="22">
        <f t="shared" si="48"/>
        <v>100</v>
      </c>
      <c r="I120" s="29">
        <f t="shared" si="49"/>
        <v>10</v>
      </c>
      <c r="J120" s="21">
        <f t="shared" si="37"/>
        <v>100</v>
      </c>
      <c r="K120" s="22"/>
      <c r="L120" s="22">
        <f t="shared" si="50"/>
        <v>100</v>
      </c>
      <c r="M120" s="29"/>
      <c r="N120" s="21"/>
      <c r="O120" s="21"/>
      <c r="P120" s="22"/>
    </row>
    <row r="121" ht="23" customHeight="1" spans="1:16">
      <c r="A121" s="32" t="s">
        <v>193</v>
      </c>
      <c r="B121" s="7" t="s">
        <v>194</v>
      </c>
      <c r="C121" s="7">
        <v>10</v>
      </c>
      <c r="D121" s="34" t="s">
        <v>25</v>
      </c>
      <c r="E121" s="20">
        <v>5</v>
      </c>
      <c r="F121" s="21">
        <f t="shared" si="47"/>
        <v>50</v>
      </c>
      <c r="G121" s="22"/>
      <c r="H121" s="22">
        <f t="shared" si="48"/>
        <v>50</v>
      </c>
      <c r="I121" s="29">
        <f t="shared" si="49"/>
        <v>10</v>
      </c>
      <c r="J121" s="21">
        <f t="shared" si="37"/>
        <v>50</v>
      </c>
      <c r="K121" s="22"/>
      <c r="L121" s="22">
        <f t="shared" si="50"/>
        <v>50</v>
      </c>
      <c r="M121" s="29"/>
      <c r="N121" s="21"/>
      <c r="O121" s="21"/>
      <c r="P121" s="22"/>
    </row>
    <row r="122" ht="23" customHeight="1" spans="1:16">
      <c r="A122" s="32" t="s">
        <v>195</v>
      </c>
      <c r="B122" s="7" t="s">
        <v>196</v>
      </c>
      <c r="C122" s="7">
        <v>66</v>
      </c>
      <c r="D122" s="34" t="s">
        <v>25</v>
      </c>
      <c r="E122" s="20">
        <v>1</v>
      </c>
      <c r="F122" s="21">
        <f t="shared" si="47"/>
        <v>66</v>
      </c>
      <c r="G122" s="22"/>
      <c r="H122" s="22">
        <f t="shared" si="48"/>
        <v>66</v>
      </c>
      <c r="I122" s="29">
        <f t="shared" si="49"/>
        <v>66</v>
      </c>
      <c r="J122" s="21">
        <f t="shared" si="37"/>
        <v>66</v>
      </c>
      <c r="K122" s="22"/>
      <c r="L122" s="22">
        <f t="shared" si="50"/>
        <v>66</v>
      </c>
      <c r="M122" s="29"/>
      <c r="N122" s="21"/>
      <c r="O122" s="21"/>
      <c r="P122" s="22"/>
    </row>
    <row r="123" ht="23" customHeight="1" spans="1:16">
      <c r="A123" s="32" t="s">
        <v>197</v>
      </c>
      <c r="B123" s="7" t="s">
        <v>198</v>
      </c>
      <c r="C123" s="7">
        <v>18</v>
      </c>
      <c r="D123" s="34" t="s">
        <v>25</v>
      </c>
      <c r="E123" s="20">
        <v>2</v>
      </c>
      <c r="F123" s="21">
        <f t="shared" si="47"/>
        <v>36</v>
      </c>
      <c r="G123" s="22"/>
      <c r="H123" s="22">
        <f t="shared" si="48"/>
        <v>36</v>
      </c>
      <c r="I123" s="29">
        <f t="shared" si="49"/>
        <v>18</v>
      </c>
      <c r="J123" s="21">
        <f t="shared" si="37"/>
        <v>36</v>
      </c>
      <c r="K123" s="22"/>
      <c r="L123" s="22">
        <f t="shared" si="50"/>
        <v>36</v>
      </c>
      <c r="M123" s="29"/>
      <c r="N123" s="21"/>
      <c r="O123" s="21"/>
      <c r="P123" s="22"/>
    </row>
    <row r="124" ht="23" customHeight="1" spans="1:16">
      <c r="A124" s="32" t="s">
        <v>199</v>
      </c>
      <c r="B124" s="7" t="s">
        <v>200</v>
      </c>
      <c r="C124" s="7">
        <v>54</v>
      </c>
      <c r="D124" s="34" t="s">
        <v>25</v>
      </c>
      <c r="E124" s="20">
        <v>1</v>
      </c>
      <c r="F124" s="21">
        <f t="shared" si="47"/>
        <v>54</v>
      </c>
      <c r="G124" s="22"/>
      <c r="H124" s="22">
        <f t="shared" si="48"/>
        <v>54</v>
      </c>
      <c r="I124" s="29">
        <f t="shared" si="49"/>
        <v>54</v>
      </c>
      <c r="J124" s="21">
        <f t="shared" si="37"/>
        <v>54</v>
      </c>
      <c r="K124" s="22"/>
      <c r="L124" s="22">
        <f t="shared" si="50"/>
        <v>54</v>
      </c>
      <c r="M124" s="29"/>
      <c r="N124" s="21"/>
      <c r="O124" s="21"/>
      <c r="P124" s="22"/>
    </row>
    <row r="125" ht="23" customHeight="1" spans="1:16">
      <c r="A125" s="32" t="s">
        <v>201</v>
      </c>
      <c r="B125" s="7" t="s">
        <v>202</v>
      </c>
      <c r="C125" s="7">
        <v>10</v>
      </c>
      <c r="D125" s="34" t="s">
        <v>25</v>
      </c>
      <c r="E125" s="20">
        <v>10</v>
      </c>
      <c r="F125" s="21">
        <f t="shared" si="47"/>
        <v>100</v>
      </c>
      <c r="G125" s="22"/>
      <c r="H125" s="22">
        <f t="shared" si="48"/>
        <v>100</v>
      </c>
      <c r="I125" s="29">
        <f t="shared" si="49"/>
        <v>10</v>
      </c>
      <c r="J125" s="21">
        <f t="shared" si="37"/>
        <v>100</v>
      </c>
      <c r="K125" s="22"/>
      <c r="L125" s="22">
        <f t="shared" si="50"/>
        <v>100</v>
      </c>
      <c r="M125" s="29"/>
      <c r="N125" s="21"/>
      <c r="O125" s="21"/>
      <c r="P125" s="22"/>
    </row>
    <row r="126" ht="23" customHeight="1" spans="1:16">
      <c r="A126" s="32" t="s">
        <v>203</v>
      </c>
      <c r="B126" s="7" t="s">
        <v>204</v>
      </c>
      <c r="C126" s="7">
        <v>10</v>
      </c>
      <c r="D126" s="34" t="s">
        <v>25</v>
      </c>
      <c r="E126" s="20">
        <v>10</v>
      </c>
      <c r="F126" s="21">
        <f t="shared" si="47"/>
        <v>100</v>
      </c>
      <c r="G126" s="22"/>
      <c r="H126" s="22">
        <f t="shared" si="48"/>
        <v>100</v>
      </c>
      <c r="I126" s="29">
        <f t="shared" si="49"/>
        <v>10</v>
      </c>
      <c r="J126" s="21">
        <f t="shared" si="37"/>
        <v>100</v>
      </c>
      <c r="K126" s="22"/>
      <c r="L126" s="22">
        <f t="shared" si="50"/>
        <v>100</v>
      </c>
      <c r="M126" s="29"/>
      <c r="N126" s="21"/>
      <c r="O126" s="21"/>
      <c r="P126" s="22"/>
    </row>
    <row r="127" ht="23" customHeight="1" spans="1:16">
      <c r="A127" s="32" t="s">
        <v>205</v>
      </c>
      <c r="B127" s="7" t="s">
        <v>206</v>
      </c>
      <c r="C127" s="7">
        <v>50</v>
      </c>
      <c r="D127" s="32" t="s">
        <v>19</v>
      </c>
      <c r="E127" s="20">
        <v>1</v>
      </c>
      <c r="F127" s="21">
        <f t="shared" si="47"/>
        <v>50</v>
      </c>
      <c r="G127" s="22"/>
      <c r="H127" s="22">
        <f t="shared" si="48"/>
        <v>50</v>
      </c>
      <c r="I127" s="29">
        <f t="shared" si="49"/>
        <v>50</v>
      </c>
      <c r="J127" s="21">
        <f t="shared" si="37"/>
        <v>50</v>
      </c>
      <c r="K127" s="22"/>
      <c r="L127" s="22">
        <f t="shared" si="50"/>
        <v>50</v>
      </c>
      <c r="M127" s="29"/>
      <c r="N127" s="21"/>
      <c r="O127" s="21"/>
      <c r="P127" s="22"/>
    </row>
    <row r="128" ht="23" customHeight="1" spans="1:16">
      <c r="A128" s="32" t="s">
        <v>207</v>
      </c>
      <c r="B128" s="7" t="s">
        <v>208</v>
      </c>
      <c r="C128" s="7">
        <v>50</v>
      </c>
      <c r="D128" s="32" t="s">
        <v>19</v>
      </c>
      <c r="E128" s="20">
        <v>0.8</v>
      </c>
      <c r="F128" s="21">
        <f t="shared" si="47"/>
        <v>40</v>
      </c>
      <c r="G128" s="22"/>
      <c r="H128" s="22">
        <f t="shared" si="48"/>
        <v>40</v>
      </c>
      <c r="I128" s="29">
        <f t="shared" si="49"/>
        <v>50</v>
      </c>
      <c r="J128" s="21">
        <f t="shared" si="37"/>
        <v>40</v>
      </c>
      <c r="K128" s="22"/>
      <c r="L128" s="22">
        <f t="shared" si="50"/>
        <v>40</v>
      </c>
      <c r="M128" s="29"/>
      <c r="N128" s="21"/>
      <c r="O128" s="21"/>
      <c r="P128" s="22"/>
    </row>
    <row r="129" ht="23" customHeight="1" spans="1:16">
      <c r="A129" s="32" t="s">
        <v>209</v>
      </c>
      <c r="B129" s="7" t="s">
        <v>210</v>
      </c>
      <c r="C129" s="7">
        <v>12</v>
      </c>
      <c r="D129" s="32" t="s">
        <v>38</v>
      </c>
      <c r="E129" s="20">
        <v>30</v>
      </c>
      <c r="F129" s="21">
        <f t="shared" si="47"/>
        <v>360</v>
      </c>
      <c r="G129" s="22"/>
      <c r="H129" s="22">
        <f t="shared" si="48"/>
        <v>360</v>
      </c>
      <c r="I129" s="29">
        <f t="shared" si="49"/>
        <v>12</v>
      </c>
      <c r="J129" s="21">
        <f t="shared" si="37"/>
        <v>360</v>
      </c>
      <c r="K129" s="22"/>
      <c r="L129" s="22">
        <f t="shared" si="50"/>
        <v>360</v>
      </c>
      <c r="M129" s="29"/>
      <c r="N129" s="21"/>
      <c r="O129" s="21"/>
      <c r="P129" s="22"/>
    </row>
    <row r="130" ht="23" customHeight="1" spans="1:16">
      <c r="A130" s="32" t="s">
        <v>211</v>
      </c>
      <c r="B130" s="7" t="s">
        <v>212</v>
      </c>
      <c r="C130" s="7">
        <v>10</v>
      </c>
      <c r="D130" s="32" t="s">
        <v>38</v>
      </c>
      <c r="E130" s="20">
        <v>10</v>
      </c>
      <c r="F130" s="21">
        <f t="shared" si="47"/>
        <v>100</v>
      </c>
      <c r="G130" s="22"/>
      <c r="H130" s="22">
        <f t="shared" si="48"/>
        <v>100</v>
      </c>
      <c r="I130" s="29">
        <f t="shared" si="49"/>
        <v>10</v>
      </c>
      <c r="J130" s="21">
        <f t="shared" si="37"/>
        <v>100</v>
      </c>
      <c r="K130" s="22"/>
      <c r="L130" s="22">
        <f t="shared" si="50"/>
        <v>100</v>
      </c>
      <c r="M130" s="29"/>
      <c r="N130" s="21"/>
      <c r="O130" s="21"/>
      <c r="P130" s="22"/>
    </row>
    <row r="131" s="1" customFormat="1" ht="23" customHeight="1" spans="1:16">
      <c r="A131" s="33">
        <v>7.5</v>
      </c>
      <c r="B131" s="5" t="s">
        <v>213</v>
      </c>
      <c r="C131" s="5">
        <v>0</v>
      </c>
      <c r="D131" s="5"/>
      <c r="E131" s="23"/>
      <c r="F131" s="24">
        <f>F132+F142</f>
        <v>771</v>
      </c>
      <c r="G131" s="25"/>
      <c r="H131" s="25">
        <f t="shared" si="48"/>
        <v>771</v>
      </c>
      <c r="I131" s="30">
        <f t="shared" si="49"/>
        <v>0</v>
      </c>
      <c r="J131" s="24">
        <v>771</v>
      </c>
      <c r="K131" s="25"/>
      <c r="L131" s="25">
        <f t="shared" si="50"/>
        <v>771</v>
      </c>
      <c r="M131" s="30"/>
      <c r="N131" s="24"/>
      <c r="O131" s="24"/>
      <c r="P131" s="25"/>
    </row>
    <row r="132" ht="23" customHeight="1" spans="1:16">
      <c r="A132" s="33" t="s">
        <v>214</v>
      </c>
      <c r="B132" s="5" t="s">
        <v>215</v>
      </c>
      <c r="C132" s="5">
        <v>0</v>
      </c>
      <c r="D132" s="5"/>
      <c r="E132" s="23"/>
      <c r="F132" s="24">
        <f>SUM(F133:F141)</f>
        <v>476</v>
      </c>
      <c r="G132" s="25"/>
      <c r="H132" s="25">
        <f t="shared" si="48"/>
        <v>476</v>
      </c>
      <c r="I132" s="30">
        <f t="shared" si="49"/>
        <v>0</v>
      </c>
      <c r="J132" s="24">
        <f>SUM(J133:J141)</f>
        <v>476</v>
      </c>
      <c r="K132" s="25"/>
      <c r="L132" s="25">
        <f t="shared" si="50"/>
        <v>476</v>
      </c>
      <c r="M132" s="30"/>
      <c r="N132" s="21"/>
      <c r="O132" s="21"/>
      <c r="P132" s="22"/>
    </row>
    <row r="133" ht="23" customHeight="1" spans="1:16">
      <c r="A133" s="32" t="s">
        <v>216</v>
      </c>
      <c r="B133" s="7" t="s">
        <v>217</v>
      </c>
      <c r="C133" s="35">
        <v>59</v>
      </c>
      <c r="D133" s="36" t="s">
        <v>55</v>
      </c>
      <c r="E133" s="20">
        <v>1</v>
      </c>
      <c r="F133" s="21">
        <f t="shared" si="47"/>
        <v>59</v>
      </c>
      <c r="G133" s="22"/>
      <c r="H133" s="22">
        <f t="shared" si="48"/>
        <v>59</v>
      </c>
      <c r="I133" s="29">
        <f t="shared" si="49"/>
        <v>59</v>
      </c>
      <c r="J133" s="21">
        <f t="shared" si="37"/>
        <v>59</v>
      </c>
      <c r="K133" s="22"/>
      <c r="L133" s="22">
        <f t="shared" si="50"/>
        <v>59</v>
      </c>
      <c r="M133" s="29"/>
      <c r="N133" s="21"/>
      <c r="O133" s="21"/>
      <c r="P133" s="22"/>
    </row>
    <row r="134" ht="23" customHeight="1" spans="1:16">
      <c r="A134" s="32" t="s">
        <v>218</v>
      </c>
      <c r="B134" s="7" t="s">
        <v>219</v>
      </c>
      <c r="C134" s="35">
        <v>18</v>
      </c>
      <c r="D134" s="36" t="s">
        <v>55</v>
      </c>
      <c r="E134" s="20">
        <v>3</v>
      </c>
      <c r="F134" s="21">
        <f t="shared" si="47"/>
        <v>54</v>
      </c>
      <c r="G134" s="22"/>
      <c r="H134" s="22">
        <f t="shared" si="48"/>
        <v>54</v>
      </c>
      <c r="I134" s="29">
        <f t="shared" si="49"/>
        <v>18</v>
      </c>
      <c r="J134" s="21">
        <f t="shared" si="37"/>
        <v>54</v>
      </c>
      <c r="K134" s="22"/>
      <c r="L134" s="22">
        <f t="shared" si="50"/>
        <v>54</v>
      </c>
      <c r="M134" s="29"/>
      <c r="N134" s="21"/>
      <c r="O134" s="21"/>
      <c r="P134" s="22"/>
    </row>
    <row r="135" ht="23" customHeight="1" spans="1:16">
      <c r="A135" s="32" t="s">
        <v>220</v>
      </c>
      <c r="B135" s="7" t="s">
        <v>221</v>
      </c>
      <c r="C135" s="35">
        <v>6</v>
      </c>
      <c r="D135" s="36" t="s">
        <v>55</v>
      </c>
      <c r="E135" s="20">
        <v>1</v>
      </c>
      <c r="F135" s="21">
        <f t="shared" si="47"/>
        <v>6</v>
      </c>
      <c r="G135" s="22"/>
      <c r="H135" s="22">
        <f t="shared" si="48"/>
        <v>6</v>
      </c>
      <c r="I135" s="29">
        <f t="shared" si="49"/>
        <v>6</v>
      </c>
      <c r="J135" s="21">
        <f t="shared" si="37"/>
        <v>6</v>
      </c>
      <c r="K135" s="22"/>
      <c r="L135" s="22">
        <f t="shared" si="50"/>
        <v>6</v>
      </c>
      <c r="M135" s="29"/>
      <c r="N135" s="21"/>
      <c r="O135" s="21"/>
      <c r="P135" s="22"/>
    </row>
    <row r="136" ht="23" customHeight="1" spans="1:16">
      <c r="A136" s="32" t="s">
        <v>222</v>
      </c>
      <c r="B136" s="7" t="s">
        <v>223</v>
      </c>
      <c r="C136" s="35">
        <v>6</v>
      </c>
      <c r="D136" s="36" t="s">
        <v>55</v>
      </c>
      <c r="E136" s="20">
        <v>1</v>
      </c>
      <c r="F136" s="21">
        <f t="shared" si="47"/>
        <v>6</v>
      </c>
      <c r="G136" s="22"/>
      <c r="H136" s="22">
        <f t="shared" si="48"/>
        <v>6</v>
      </c>
      <c r="I136" s="29">
        <f t="shared" si="49"/>
        <v>6</v>
      </c>
      <c r="J136" s="21">
        <f t="shared" si="37"/>
        <v>6</v>
      </c>
      <c r="K136" s="22"/>
      <c r="L136" s="22">
        <f t="shared" si="50"/>
        <v>6</v>
      </c>
      <c r="M136" s="29"/>
      <c r="N136" s="21"/>
      <c r="O136" s="21"/>
      <c r="P136" s="22"/>
    </row>
    <row r="137" ht="23" customHeight="1" spans="1:16">
      <c r="A137" s="32" t="s">
        <v>224</v>
      </c>
      <c r="B137" s="7" t="s">
        <v>225</v>
      </c>
      <c r="C137" s="35">
        <v>6</v>
      </c>
      <c r="D137" s="36" t="s">
        <v>55</v>
      </c>
      <c r="E137" s="20">
        <v>2</v>
      </c>
      <c r="F137" s="21">
        <f t="shared" si="47"/>
        <v>12</v>
      </c>
      <c r="G137" s="22"/>
      <c r="H137" s="22">
        <f t="shared" si="48"/>
        <v>12</v>
      </c>
      <c r="I137" s="29">
        <f t="shared" si="49"/>
        <v>6</v>
      </c>
      <c r="J137" s="21">
        <f t="shared" si="37"/>
        <v>12</v>
      </c>
      <c r="K137" s="22"/>
      <c r="L137" s="22">
        <f t="shared" si="50"/>
        <v>12</v>
      </c>
      <c r="M137" s="29"/>
      <c r="N137" s="21"/>
      <c r="O137" s="21"/>
      <c r="P137" s="22"/>
    </row>
    <row r="138" ht="23" customHeight="1" spans="1:16">
      <c r="A138" s="32" t="s">
        <v>226</v>
      </c>
      <c r="B138" s="7" t="s">
        <v>227</v>
      </c>
      <c r="C138" s="35">
        <v>7</v>
      </c>
      <c r="D138" s="36" t="s">
        <v>55</v>
      </c>
      <c r="E138" s="20">
        <v>2</v>
      </c>
      <c r="F138" s="21">
        <f t="shared" si="47"/>
        <v>14</v>
      </c>
      <c r="G138" s="22"/>
      <c r="H138" s="22">
        <f t="shared" si="48"/>
        <v>14</v>
      </c>
      <c r="I138" s="29">
        <f t="shared" si="49"/>
        <v>7</v>
      </c>
      <c r="J138" s="21">
        <f t="shared" si="37"/>
        <v>14</v>
      </c>
      <c r="K138" s="22"/>
      <c r="L138" s="22">
        <f t="shared" si="50"/>
        <v>14</v>
      </c>
      <c r="M138" s="29"/>
      <c r="N138" s="21"/>
      <c r="O138" s="21"/>
      <c r="P138" s="22"/>
    </row>
    <row r="139" ht="23" customHeight="1" spans="1:16">
      <c r="A139" s="32" t="s">
        <v>228</v>
      </c>
      <c r="B139" s="7" t="s">
        <v>229</v>
      </c>
      <c r="C139" s="35">
        <v>10</v>
      </c>
      <c r="D139" s="36" t="s">
        <v>38</v>
      </c>
      <c r="E139" s="20">
        <v>30</v>
      </c>
      <c r="F139" s="21">
        <f t="shared" si="47"/>
        <v>300</v>
      </c>
      <c r="G139" s="22"/>
      <c r="H139" s="22">
        <f t="shared" si="48"/>
        <v>300</v>
      </c>
      <c r="I139" s="29">
        <f t="shared" si="49"/>
        <v>10</v>
      </c>
      <c r="J139" s="21">
        <f t="shared" si="37"/>
        <v>300</v>
      </c>
      <c r="K139" s="22"/>
      <c r="L139" s="22">
        <f t="shared" si="50"/>
        <v>300</v>
      </c>
      <c r="M139" s="29"/>
      <c r="N139" s="21"/>
      <c r="O139" s="21"/>
      <c r="P139" s="22"/>
    </row>
    <row r="140" ht="23" customHeight="1" spans="1:16">
      <c r="A140" s="32" t="s">
        <v>230</v>
      </c>
      <c r="B140" s="7" t="s">
        <v>231</v>
      </c>
      <c r="C140" s="35">
        <v>35</v>
      </c>
      <c r="D140" s="36" t="s">
        <v>25</v>
      </c>
      <c r="E140" s="20">
        <v>0.5</v>
      </c>
      <c r="F140" s="21">
        <f t="shared" si="47"/>
        <v>17.5</v>
      </c>
      <c r="G140" s="22"/>
      <c r="H140" s="22">
        <f t="shared" si="48"/>
        <v>17.5</v>
      </c>
      <c r="I140" s="29">
        <f t="shared" si="49"/>
        <v>35</v>
      </c>
      <c r="J140" s="21">
        <f t="shared" si="37"/>
        <v>17.5</v>
      </c>
      <c r="K140" s="22"/>
      <c r="L140" s="22">
        <f t="shared" si="50"/>
        <v>17.5</v>
      </c>
      <c r="M140" s="29"/>
      <c r="N140" s="21"/>
      <c r="O140" s="21"/>
      <c r="P140" s="22"/>
    </row>
    <row r="141" ht="23" customHeight="1" spans="1:16">
      <c r="A141" s="32" t="s">
        <v>232</v>
      </c>
      <c r="B141" s="7" t="s">
        <v>233</v>
      </c>
      <c r="C141" s="35">
        <v>15</v>
      </c>
      <c r="D141" s="36" t="s">
        <v>38</v>
      </c>
      <c r="E141" s="20">
        <v>0.5</v>
      </c>
      <c r="F141" s="21">
        <f t="shared" si="47"/>
        <v>7.5</v>
      </c>
      <c r="G141" s="22"/>
      <c r="H141" s="22">
        <f t="shared" si="48"/>
        <v>7.5</v>
      </c>
      <c r="I141" s="29">
        <f t="shared" si="49"/>
        <v>15</v>
      </c>
      <c r="J141" s="21">
        <f t="shared" si="37"/>
        <v>7.5</v>
      </c>
      <c r="K141" s="22"/>
      <c r="L141" s="22">
        <f t="shared" si="50"/>
        <v>7.5</v>
      </c>
      <c r="M141" s="29"/>
      <c r="N141" s="21"/>
      <c r="O141" s="21"/>
      <c r="P141" s="22"/>
    </row>
    <row r="142" s="1" customFormat="1" ht="23" customHeight="1" spans="1:16">
      <c r="A142" s="33" t="s">
        <v>234</v>
      </c>
      <c r="B142" s="5" t="s">
        <v>235</v>
      </c>
      <c r="D142" s="37"/>
      <c r="E142" s="6"/>
      <c r="F142" s="17">
        <f>SUM(F143:F145)</f>
        <v>295</v>
      </c>
      <c r="G142" s="18"/>
      <c r="H142" s="18">
        <f t="shared" si="48"/>
        <v>295</v>
      </c>
      <c r="I142" s="5">
        <f t="shared" si="49"/>
        <v>0</v>
      </c>
      <c r="J142" s="17">
        <f>SUM(J143:J145)</f>
        <v>295</v>
      </c>
      <c r="K142" s="18"/>
      <c r="L142" s="18">
        <f t="shared" si="50"/>
        <v>295</v>
      </c>
      <c r="M142" s="5"/>
      <c r="N142" s="17"/>
      <c r="O142" s="17"/>
      <c r="P142" s="18"/>
    </row>
    <row r="143" ht="23" customHeight="1" spans="1:16">
      <c r="A143" s="32" t="s">
        <v>236</v>
      </c>
      <c r="B143" s="7" t="s">
        <v>237</v>
      </c>
      <c r="C143" s="35">
        <v>5</v>
      </c>
      <c r="D143" s="38" t="s">
        <v>38</v>
      </c>
      <c r="E143" s="8">
        <v>15</v>
      </c>
      <c r="F143" s="19">
        <f t="shared" ref="F143:F150" si="51">E143*C143</f>
        <v>75</v>
      </c>
      <c r="G143" s="39"/>
      <c r="H143" s="39">
        <f t="shared" si="48"/>
        <v>75</v>
      </c>
      <c r="I143" s="7">
        <f t="shared" si="49"/>
        <v>5</v>
      </c>
      <c r="J143" s="19">
        <f t="shared" si="37"/>
        <v>75</v>
      </c>
      <c r="K143" s="39"/>
      <c r="L143" s="39">
        <f t="shared" si="50"/>
        <v>75</v>
      </c>
      <c r="M143" s="7"/>
      <c r="N143" s="19"/>
      <c r="O143" s="19"/>
      <c r="P143" s="39"/>
    </row>
    <row r="144" ht="23" customHeight="1" spans="1:16">
      <c r="A144" s="32" t="s">
        <v>238</v>
      </c>
      <c r="B144" s="7" t="s">
        <v>239</v>
      </c>
      <c r="C144" s="35">
        <v>11</v>
      </c>
      <c r="D144" s="36" t="s">
        <v>38</v>
      </c>
      <c r="E144" s="8">
        <v>10</v>
      </c>
      <c r="F144" s="19">
        <f t="shared" si="51"/>
        <v>110</v>
      </c>
      <c r="G144" s="39"/>
      <c r="H144" s="39">
        <f t="shared" si="48"/>
        <v>110</v>
      </c>
      <c r="I144" s="7">
        <f t="shared" si="49"/>
        <v>11</v>
      </c>
      <c r="J144" s="19">
        <f t="shared" si="37"/>
        <v>110</v>
      </c>
      <c r="K144" s="39"/>
      <c r="L144" s="39">
        <f t="shared" si="50"/>
        <v>110</v>
      </c>
      <c r="M144" s="7"/>
      <c r="N144" s="19"/>
      <c r="O144" s="19"/>
      <c r="P144" s="39"/>
    </row>
    <row r="145" ht="23" customHeight="1" spans="1:16">
      <c r="A145" s="32" t="s">
        <v>240</v>
      </c>
      <c r="B145" s="7" t="s">
        <v>241</v>
      </c>
      <c r="C145" s="7">
        <v>11</v>
      </c>
      <c r="D145" s="36" t="s">
        <v>38</v>
      </c>
      <c r="E145" s="8">
        <v>10</v>
      </c>
      <c r="F145" s="19">
        <f t="shared" si="51"/>
        <v>110</v>
      </c>
      <c r="G145" s="39"/>
      <c r="H145" s="39">
        <f t="shared" si="48"/>
        <v>110</v>
      </c>
      <c r="I145" s="7">
        <f t="shared" si="49"/>
        <v>11</v>
      </c>
      <c r="J145" s="19">
        <f t="shared" si="37"/>
        <v>110</v>
      </c>
      <c r="K145" s="39"/>
      <c r="L145" s="39">
        <f t="shared" si="50"/>
        <v>110</v>
      </c>
      <c r="M145" s="7"/>
      <c r="N145" s="19"/>
      <c r="O145" s="19"/>
      <c r="P145" s="39"/>
    </row>
    <row r="146" s="1" customFormat="1" ht="23" customHeight="1" spans="1:16">
      <c r="A146" s="33">
        <v>7.6</v>
      </c>
      <c r="B146" s="5" t="s">
        <v>242</v>
      </c>
      <c r="C146" s="5">
        <v>0</v>
      </c>
      <c r="D146" s="40"/>
      <c r="E146" s="6"/>
      <c r="F146" s="17">
        <f>SUM(F147:F153)</f>
        <v>62.8</v>
      </c>
      <c r="G146" s="18"/>
      <c r="H146" s="18">
        <f t="shared" si="48"/>
        <v>62.8</v>
      </c>
      <c r="I146" s="5">
        <f t="shared" si="49"/>
        <v>0</v>
      </c>
      <c r="J146" s="17">
        <f>SUM(J147:J153)</f>
        <v>62.8</v>
      </c>
      <c r="K146" s="18"/>
      <c r="L146" s="18">
        <f t="shared" si="50"/>
        <v>62.8</v>
      </c>
      <c r="M146" s="5"/>
      <c r="N146" s="17"/>
      <c r="O146" s="17"/>
      <c r="P146" s="18"/>
    </row>
    <row r="147" ht="23" customHeight="1" spans="1:16">
      <c r="A147" s="32" t="s">
        <v>243</v>
      </c>
      <c r="B147" s="7" t="s">
        <v>244</v>
      </c>
      <c r="C147" s="35">
        <v>7</v>
      </c>
      <c r="D147" s="36" t="s">
        <v>38</v>
      </c>
      <c r="E147" s="8">
        <v>0.4</v>
      </c>
      <c r="F147" s="19">
        <f t="shared" si="51"/>
        <v>2.8</v>
      </c>
      <c r="G147" s="39"/>
      <c r="H147" s="39">
        <f t="shared" si="48"/>
        <v>2.8</v>
      </c>
      <c r="I147" s="7">
        <f t="shared" si="49"/>
        <v>7</v>
      </c>
      <c r="J147" s="19">
        <f t="shared" si="37"/>
        <v>2.8</v>
      </c>
      <c r="K147" s="39"/>
      <c r="L147" s="39">
        <f t="shared" si="50"/>
        <v>2.8</v>
      </c>
      <c r="M147" s="7"/>
      <c r="N147" s="19"/>
      <c r="O147" s="19"/>
      <c r="P147" s="39"/>
    </row>
    <row r="148" ht="23" customHeight="1" spans="1:16">
      <c r="A148" s="32" t="s">
        <v>245</v>
      </c>
      <c r="B148" s="7" t="s">
        <v>246</v>
      </c>
      <c r="C148" s="7">
        <v>70</v>
      </c>
      <c r="D148" s="7" t="s">
        <v>38</v>
      </c>
      <c r="E148" s="8">
        <v>0.3</v>
      </c>
      <c r="F148" s="19">
        <f t="shared" si="51"/>
        <v>21</v>
      </c>
      <c r="G148" s="39"/>
      <c r="H148" s="39">
        <f t="shared" si="48"/>
        <v>21</v>
      </c>
      <c r="I148" s="7">
        <f t="shared" si="49"/>
        <v>70</v>
      </c>
      <c r="J148" s="19">
        <f t="shared" si="37"/>
        <v>21</v>
      </c>
      <c r="K148" s="39"/>
      <c r="L148" s="39">
        <f t="shared" si="50"/>
        <v>21</v>
      </c>
      <c r="M148" s="7"/>
      <c r="N148" s="19"/>
      <c r="O148" s="19"/>
      <c r="P148" s="39"/>
    </row>
    <row r="149" ht="23" customHeight="1" spans="1:16">
      <c r="A149" s="32" t="s">
        <v>247</v>
      </c>
      <c r="B149" s="7" t="s">
        <v>248</v>
      </c>
      <c r="C149" s="7">
        <v>70</v>
      </c>
      <c r="D149" s="7" t="s">
        <v>38</v>
      </c>
      <c r="E149" s="8">
        <v>0.3</v>
      </c>
      <c r="F149" s="19">
        <f t="shared" si="51"/>
        <v>21</v>
      </c>
      <c r="G149" s="39"/>
      <c r="H149" s="39">
        <f t="shared" si="48"/>
        <v>21</v>
      </c>
      <c r="I149" s="7">
        <f t="shared" si="49"/>
        <v>70</v>
      </c>
      <c r="J149" s="19">
        <f t="shared" si="37"/>
        <v>21</v>
      </c>
      <c r="K149" s="39"/>
      <c r="L149" s="39">
        <f t="shared" si="50"/>
        <v>21</v>
      </c>
      <c r="M149" s="7"/>
      <c r="N149" s="19"/>
      <c r="O149" s="19"/>
      <c r="P149" s="39"/>
    </row>
    <row r="150" ht="23" customHeight="1" spans="1:16">
      <c r="A150" s="32" t="s">
        <v>249</v>
      </c>
      <c r="B150" s="7" t="s">
        <v>250</v>
      </c>
      <c r="C150" s="7">
        <v>35</v>
      </c>
      <c r="D150" s="7" t="s">
        <v>19</v>
      </c>
      <c r="E150" s="8">
        <v>0.2</v>
      </c>
      <c r="F150" s="19">
        <f t="shared" si="51"/>
        <v>7</v>
      </c>
      <c r="G150" s="39"/>
      <c r="H150" s="39">
        <f t="shared" si="48"/>
        <v>7</v>
      </c>
      <c r="I150" s="7">
        <f t="shared" si="49"/>
        <v>35</v>
      </c>
      <c r="J150" s="19">
        <f t="shared" si="37"/>
        <v>7</v>
      </c>
      <c r="K150" s="39"/>
      <c r="L150" s="39">
        <f t="shared" si="50"/>
        <v>7</v>
      </c>
      <c r="M150" s="7"/>
      <c r="N150" s="19"/>
      <c r="O150" s="19"/>
      <c r="P150" s="39"/>
    </row>
    <row r="151" ht="23" customHeight="1" spans="1:16">
      <c r="A151" s="32" t="s">
        <v>251</v>
      </c>
      <c r="B151" s="7" t="s">
        <v>252</v>
      </c>
      <c r="C151" s="7">
        <v>30</v>
      </c>
      <c r="D151" s="7" t="s">
        <v>19</v>
      </c>
      <c r="E151" s="8">
        <v>0.2</v>
      </c>
      <c r="F151" s="19">
        <f t="shared" ref="F151:F153" si="52">E151*C151</f>
        <v>6</v>
      </c>
      <c r="G151" s="39"/>
      <c r="H151" s="39">
        <f t="shared" si="48"/>
        <v>6</v>
      </c>
      <c r="I151" s="7">
        <f t="shared" si="49"/>
        <v>30</v>
      </c>
      <c r="J151" s="19">
        <f t="shared" si="37"/>
        <v>6</v>
      </c>
      <c r="K151" s="39"/>
      <c r="L151" s="39">
        <f t="shared" si="50"/>
        <v>6</v>
      </c>
      <c r="M151" s="7"/>
      <c r="N151" s="19"/>
      <c r="O151" s="19"/>
      <c r="P151" s="39"/>
    </row>
    <row r="152" ht="23" customHeight="1" spans="1:16">
      <c r="A152" s="32" t="s">
        <v>253</v>
      </c>
      <c r="B152" s="7" t="s">
        <v>254</v>
      </c>
      <c r="C152" s="7">
        <v>30</v>
      </c>
      <c r="D152" s="7" t="s">
        <v>19</v>
      </c>
      <c r="E152" s="8">
        <v>0.05</v>
      </c>
      <c r="F152" s="19">
        <f t="shared" si="52"/>
        <v>1.5</v>
      </c>
      <c r="G152" s="39"/>
      <c r="H152" s="39">
        <f t="shared" si="48"/>
        <v>1.5</v>
      </c>
      <c r="I152" s="7">
        <f t="shared" si="49"/>
        <v>30</v>
      </c>
      <c r="J152" s="19">
        <f t="shared" si="37"/>
        <v>1.5</v>
      </c>
      <c r="K152" s="39"/>
      <c r="L152" s="39">
        <f t="shared" si="50"/>
        <v>1.5</v>
      </c>
      <c r="M152" s="7"/>
      <c r="N152" s="19"/>
      <c r="O152" s="19"/>
      <c r="P152" s="39"/>
    </row>
    <row r="153" ht="23" customHeight="1" spans="1:16">
      <c r="A153" s="32" t="s">
        <v>255</v>
      </c>
      <c r="B153" s="7" t="s">
        <v>256</v>
      </c>
      <c r="C153" s="7">
        <v>35</v>
      </c>
      <c r="D153" s="7" t="s">
        <v>257</v>
      </c>
      <c r="E153" s="8">
        <v>0.1</v>
      </c>
      <c r="F153" s="19">
        <f t="shared" si="52"/>
        <v>3.5</v>
      </c>
      <c r="G153" s="39"/>
      <c r="H153" s="39">
        <f t="shared" si="48"/>
        <v>3.5</v>
      </c>
      <c r="I153" s="7">
        <f t="shared" si="49"/>
        <v>35</v>
      </c>
      <c r="J153" s="19">
        <f t="shared" si="37"/>
        <v>3.5</v>
      </c>
      <c r="K153" s="39"/>
      <c r="L153" s="39">
        <f t="shared" si="50"/>
        <v>3.5</v>
      </c>
      <c r="M153" s="7"/>
      <c r="N153" s="19"/>
      <c r="O153" s="19"/>
      <c r="P153" s="39"/>
    </row>
    <row r="154" s="1" customFormat="1" ht="23" customHeight="1" spans="1:16">
      <c r="A154" s="5">
        <v>8</v>
      </c>
      <c r="B154" s="5" t="s">
        <v>258</v>
      </c>
      <c r="C154" s="5"/>
      <c r="D154" s="5"/>
      <c r="E154" s="6"/>
      <c r="F154" s="17">
        <f>F155+F156+F157</f>
        <v>12967</v>
      </c>
      <c r="G154" s="17">
        <f t="shared" ref="G154:L154" si="53">G155+G156+G157</f>
        <v>7780.2</v>
      </c>
      <c r="H154" s="17">
        <f t="shared" si="53"/>
        <v>5186.8</v>
      </c>
      <c r="I154" s="17">
        <f t="shared" si="53"/>
        <v>415</v>
      </c>
      <c r="J154" s="17">
        <f t="shared" si="53"/>
        <v>12967</v>
      </c>
      <c r="K154" s="17">
        <f t="shared" si="53"/>
        <v>7780.2</v>
      </c>
      <c r="L154" s="17">
        <f t="shared" si="53"/>
        <v>5186.8</v>
      </c>
      <c r="M154" s="17">
        <f t="shared" ref="M154" si="54">M155+M156</f>
        <v>0</v>
      </c>
      <c r="N154" s="17">
        <f t="shared" ref="N154" si="55">N155+N156</f>
        <v>0</v>
      </c>
      <c r="O154" s="17">
        <f t="shared" ref="O154" si="56">O155+O156</f>
        <v>0</v>
      </c>
      <c r="P154" s="17">
        <f t="shared" ref="P154" si="57">P155+P156</f>
        <v>0</v>
      </c>
    </row>
    <row r="155" ht="23" customHeight="1" spans="1:16">
      <c r="A155" s="29">
        <v>8.1</v>
      </c>
      <c r="B155" s="29" t="s">
        <v>259</v>
      </c>
      <c r="C155" s="29">
        <v>133</v>
      </c>
      <c r="D155" s="29" t="s">
        <v>47</v>
      </c>
      <c r="E155" s="20">
        <v>25</v>
      </c>
      <c r="F155" s="21">
        <f t="shared" si="34"/>
        <v>3325</v>
      </c>
      <c r="G155" s="22">
        <f t="shared" si="35"/>
        <v>1995</v>
      </c>
      <c r="H155" s="22">
        <f t="shared" si="36"/>
        <v>1330</v>
      </c>
      <c r="I155" s="29">
        <v>133</v>
      </c>
      <c r="J155" s="21">
        <f t="shared" si="37"/>
        <v>3325</v>
      </c>
      <c r="K155" s="22">
        <f>J155*0.6</f>
        <v>1995</v>
      </c>
      <c r="L155" s="22">
        <f>J155*0.4</f>
        <v>1330</v>
      </c>
      <c r="M155" s="29"/>
      <c r="N155" s="21"/>
      <c r="O155" s="21"/>
      <c r="P155" s="22"/>
    </row>
    <row r="156" ht="23" customHeight="1" spans="1:16">
      <c r="A156" s="29">
        <v>8.2</v>
      </c>
      <c r="B156" s="29" t="s">
        <v>260</v>
      </c>
      <c r="C156" s="29">
        <v>153</v>
      </c>
      <c r="D156" s="29" t="s">
        <v>38</v>
      </c>
      <c r="E156" s="20">
        <v>4</v>
      </c>
      <c r="F156" s="21">
        <f t="shared" si="34"/>
        <v>612</v>
      </c>
      <c r="G156" s="22">
        <f t="shared" si="35"/>
        <v>367.2</v>
      </c>
      <c r="H156" s="22">
        <f t="shared" si="36"/>
        <v>244.8</v>
      </c>
      <c r="I156" s="29">
        <v>153</v>
      </c>
      <c r="J156" s="21">
        <f t="shared" si="37"/>
        <v>612</v>
      </c>
      <c r="K156" s="22">
        <f>J156*0.6</f>
        <v>367.2</v>
      </c>
      <c r="L156" s="22">
        <f>J156*0.4</f>
        <v>244.8</v>
      </c>
      <c r="M156" s="29"/>
      <c r="N156" s="21"/>
      <c r="O156" s="21"/>
      <c r="P156" s="22"/>
    </row>
    <row r="157" customFormat="1" ht="23" customHeight="1" spans="1:16">
      <c r="A157" s="29">
        <v>8.3</v>
      </c>
      <c r="B157" s="29" t="s">
        <v>261</v>
      </c>
      <c r="C157" s="29">
        <v>129</v>
      </c>
      <c r="D157" s="29" t="s">
        <v>19</v>
      </c>
      <c r="E157" s="20">
        <v>70</v>
      </c>
      <c r="F157" s="21">
        <f t="shared" si="34"/>
        <v>9030</v>
      </c>
      <c r="G157" s="22">
        <f t="shared" si="35"/>
        <v>5418</v>
      </c>
      <c r="H157" s="22">
        <f t="shared" si="36"/>
        <v>3612</v>
      </c>
      <c r="I157" s="29">
        <v>129</v>
      </c>
      <c r="J157" s="21">
        <f>I157*E157</f>
        <v>9030</v>
      </c>
      <c r="K157" s="22">
        <f>J157*0.6</f>
        <v>5418</v>
      </c>
      <c r="L157" s="22">
        <f>J157*0.4</f>
        <v>3612</v>
      </c>
      <c r="M157" s="29"/>
      <c r="N157" s="21"/>
      <c r="O157" s="21"/>
      <c r="P157" s="22"/>
    </row>
    <row r="158" s="1" customFormat="1" ht="23" customHeight="1" spans="1:16">
      <c r="A158" s="30">
        <v>9</v>
      </c>
      <c r="B158" s="30" t="s">
        <v>262</v>
      </c>
      <c r="C158" s="30">
        <v>1</v>
      </c>
      <c r="D158" s="30" t="s">
        <v>95</v>
      </c>
      <c r="E158" s="23">
        <v>2000</v>
      </c>
      <c r="F158" s="24">
        <f t="shared" si="34"/>
        <v>2000</v>
      </c>
      <c r="G158" s="25">
        <f t="shared" si="35"/>
        <v>0</v>
      </c>
      <c r="H158" s="25">
        <f t="shared" si="36"/>
        <v>2000</v>
      </c>
      <c r="I158" s="30">
        <v>1</v>
      </c>
      <c r="J158" s="24">
        <f>I158*E158</f>
        <v>2000</v>
      </c>
      <c r="K158" s="25">
        <f>J158*0</f>
        <v>0</v>
      </c>
      <c r="L158" s="25">
        <f>J158*1</f>
        <v>2000</v>
      </c>
      <c r="M158" s="30">
        <v>0</v>
      </c>
      <c r="N158" s="24">
        <f>M158*E158</f>
        <v>0</v>
      </c>
      <c r="O158" s="24">
        <f>N158*0</f>
        <v>0</v>
      </c>
      <c r="P158" s="25">
        <f>N158*1</f>
        <v>0</v>
      </c>
    </row>
    <row r="159" s="1" customFormat="1" ht="23" customHeight="1" spans="1:16">
      <c r="A159" s="30">
        <v>10</v>
      </c>
      <c r="B159" s="30" t="s">
        <v>263</v>
      </c>
      <c r="C159" s="30">
        <f>I159+M159</f>
        <v>9</v>
      </c>
      <c r="D159" s="30" t="s">
        <v>264</v>
      </c>
      <c r="E159" s="23">
        <v>19250</v>
      </c>
      <c r="F159" s="24">
        <f t="shared" si="34"/>
        <v>173250</v>
      </c>
      <c r="G159" s="25">
        <f t="shared" si="35"/>
        <v>0</v>
      </c>
      <c r="H159" s="25">
        <f t="shared" si="36"/>
        <v>173250</v>
      </c>
      <c r="I159" s="30">
        <v>4</v>
      </c>
      <c r="J159" s="24">
        <f>I159*E159</f>
        <v>77000</v>
      </c>
      <c r="K159" s="25">
        <f>J159*0</f>
        <v>0</v>
      </c>
      <c r="L159" s="25">
        <f>J159*1</f>
        <v>77000</v>
      </c>
      <c r="M159" s="30">
        <v>5</v>
      </c>
      <c r="N159" s="24">
        <f>M159*E159</f>
        <v>96250</v>
      </c>
      <c r="O159" s="24">
        <f>N159*0</f>
        <v>0</v>
      </c>
      <c r="P159" s="25">
        <f>N159*1</f>
        <v>96250</v>
      </c>
    </row>
    <row r="160" s="1" customFormat="1" ht="23" customHeight="1" spans="1:16">
      <c r="A160" s="30">
        <v>11</v>
      </c>
      <c r="B160" s="30" t="s">
        <v>265</v>
      </c>
      <c r="C160" s="30">
        <v>9</v>
      </c>
      <c r="D160" s="30" t="s">
        <v>264</v>
      </c>
      <c r="E160" s="23">
        <v>10000</v>
      </c>
      <c r="F160" s="24">
        <v>90000</v>
      </c>
      <c r="G160" s="25">
        <v>45000</v>
      </c>
      <c r="H160" s="25">
        <v>45000</v>
      </c>
      <c r="I160" s="30">
        <v>4</v>
      </c>
      <c r="J160" s="24">
        <v>40000</v>
      </c>
      <c r="K160" s="25">
        <v>20000</v>
      </c>
      <c r="L160" s="25">
        <v>20000</v>
      </c>
      <c r="M160" s="30">
        <v>5</v>
      </c>
      <c r="N160" s="24">
        <v>50000</v>
      </c>
      <c r="O160" s="24">
        <v>25000</v>
      </c>
      <c r="P160" s="25">
        <v>25000</v>
      </c>
    </row>
    <row r="161" s="1" customFormat="1" ht="23" customHeight="1" spans="1:16">
      <c r="A161" s="30">
        <v>12</v>
      </c>
      <c r="B161" s="30" t="s">
        <v>266</v>
      </c>
      <c r="C161" s="30">
        <v>9</v>
      </c>
      <c r="D161" s="30" t="s">
        <v>264</v>
      </c>
      <c r="E161" s="23">
        <v>500</v>
      </c>
      <c r="F161" s="24">
        <f>C161*E161</f>
        <v>4500</v>
      </c>
      <c r="G161" s="25">
        <f>K161+O161</f>
        <v>0</v>
      </c>
      <c r="H161" s="25">
        <f>L161+P161</f>
        <v>4500</v>
      </c>
      <c r="I161" s="30">
        <v>4</v>
      </c>
      <c r="J161" s="24">
        <f>I161*E161</f>
        <v>2000</v>
      </c>
      <c r="K161" s="25">
        <f t="shared" ref="K161" si="58">J161*0</f>
        <v>0</v>
      </c>
      <c r="L161" s="25">
        <f t="shared" ref="L161:L162" si="59">J161*1</f>
        <v>2000</v>
      </c>
      <c r="M161" s="30">
        <v>5</v>
      </c>
      <c r="N161" s="24">
        <f>M161*E161</f>
        <v>2500</v>
      </c>
      <c r="O161" s="24">
        <f t="shared" ref="O161:O162" si="60">N161*0</f>
        <v>0</v>
      </c>
      <c r="P161" s="25">
        <f>N161*1</f>
        <v>2500</v>
      </c>
    </row>
    <row r="162" ht="23" customHeight="1" spans="1:16">
      <c r="A162" s="5">
        <v>13</v>
      </c>
      <c r="B162" s="5" t="s">
        <v>267</v>
      </c>
      <c r="C162" s="5">
        <v>5</v>
      </c>
      <c r="D162" s="5" t="s">
        <v>95</v>
      </c>
      <c r="E162" s="6">
        <v>2000</v>
      </c>
      <c r="F162" s="24">
        <f>C162*E162</f>
        <v>10000</v>
      </c>
      <c r="G162" s="18"/>
      <c r="H162" s="25">
        <f>L162+P162</f>
        <v>10000</v>
      </c>
      <c r="I162" s="5">
        <v>2</v>
      </c>
      <c r="J162" s="24">
        <f>I162*E162</f>
        <v>4000</v>
      </c>
      <c r="K162" s="18"/>
      <c r="L162" s="25">
        <f t="shared" si="59"/>
        <v>4000</v>
      </c>
      <c r="M162" s="5">
        <v>3</v>
      </c>
      <c r="N162" s="24">
        <f>M162*E162</f>
        <v>6000</v>
      </c>
      <c r="O162" s="24">
        <f t="shared" si="60"/>
        <v>0</v>
      </c>
      <c r="P162" s="25">
        <f>N162*1</f>
        <v>6000</v>
      </c>
    </row>
  </sheetData>
  <mergeCells count="10">
    <mergeCell ref="A2:P2"/>
    <mergeCell ref="N3:P3"/>
    <mergeCell ref="F4:H4"/>
    <mergeCell ref="I4:L4"/>
    <mergeCell ref="M4:P4"/>
    <mergeCell ref="A4:A5"/>
    <mergeCell ref="B4:B5"/>
    <mergeCell ref="C4:C5"/>
    <mergeCell ref="D4:D5"/>
    <mergeCell ref="E4:E5"/>
  </mergeCells>
  <pageMargins left="0.66875" right="0.432638888888889" top="0.747916666666667" bottom="0.747916666666667" header="0.314583333333333" footer="0.314583333333333"/>
  <pageSetup paperSize="8" scale="75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2:E116"/>
  <sheetViews>
    <sheetView workbookViewId="0">
      <pane ySplit="5" topLeftCell="A6" activePane="bottomLeft" state="frozen"/>
      <selection/>
      <selection pane="bottomLeft" activeCell="G13" sqref="G13"/>
    </sheetView>
  </sheetViews>
  <sheetFormatPr defaultColWidth="9" defaultRowHeight="20.1" customHeight="1" outlineLevelCol="4"/>
  <cols>
    <col min="1" max="1" width="10.375" style="2" customWidth="1"/>
    <col min="2" max="2" width="36.125" style="2" customWidth="1"/>
    <col min="3" max="3" width="15.25" style="2" customWidth="1"/>
    <col min="4" max="4" width="12.125" style="2" customWidth="1"/>
    <col min="5" max="5" width="13.375" style="11" customWidth="1"/>
    <col min="6" max="16384" width="9" style="2"/>
  </cols>
  <sheetData>
    <row r="2" customHeight="1" spans="1:5">
      <c r="A2" s="4" t="s">
        <v>1</v>
      </c>
      <c r="B2" s="4"/>
      <c r="C2" s="4"/>
      <c r="D2" s="4"/>
      <c r="E2" s="4"/>
    </row>
    <row r="4" s="1" customFormat="1" customHeight="1" spans="1:5">
      <c r="A4" s="5" t="s">
        <v>3</v>
      </c>
      <c r="B4" s="5" t="s">
        <v>4</v>
      </c>
      <c r="C4" s="5" t="s">
        <v>5</v>
      </c>
      <c r="D4" s="5" t="s">
        <v>6</v>
      </c>
      <c r="E4" s="12" t="s">
        <v>7</v>
      </c>
    </row>
    <row r="5" s="1" customFormat="1" customHeight="1" spans="1:5">
      <c r="A5" s="5"/>
      <c r="B5" s="5"/>
      <c r="C5" s="5"/>
      <c r="D5" s="5"/>
      <c r="E5" s="12"/>
    </row>
    <row r="6" s="1" customFormat="1" customHeight="1" spans="1:5">
      <c r="A6" s="5"/>
      <c r="B6" s="5" t="s">
        <v>11</v>
      </c>
      <c r="C6" s="5"/>
      <c r="D6" s="5"/>
      <c r="E6" s="12"/>
    </row>
    <row r="7" s="1" customFormat="1" customHeight="1" spans="1:5">
      <c r="A7" s="5">
        <v>1</v>
      </c>
      <c r="B7" s="5" t="s">
        <v>15</v>
      </c>
      <c r="C7" s="5"/>
      <c r="D7" s="5"/>
      <c r="E7" s="12"/>
    </row>
    <row r="8" s="1" customFormat="1" customHeight="1" spans="1:5">
      <c r="A8" s="5">
        <v>1.1</v>
      </c>
      <c r="B8" s="5" t="s">
        <v>16</v>
      </c>
      <c r="C8" s="5"/>
      <c r="D8" s="5"/>
      <c r="E8" s="12"/>
    </row>
    <row r="9" customHeight="1" spans="1:5">
      <c r="A9" s="7" t="s">
        <v>17</v>
      </c>
      <c r="B9" s="7" t="s">
        <v>18</v>
      </c>
      <c r="C9" s="7">
        <v>446</v>
      </c>
      <c r="D9" s="7" t="s">
        <v>19</v>
      </c>
      <c r="E9" s="13">
        <v>10</v>
      </c>
    </row>
    <row r="10" customHeight="1" spans="1:5">
      <c r="A10" s="7" t="s">
        <v>20</v>
      </c>
      <c r="B10" s="7" t="s">
        <v>21</v>
      </c>
      <c r="C10" s="7">
        <v>3002</v>
      </c>
      <c r="D10" s="7" t="s">
        <v>22</v>
      </c>
      <c r="E10" s="13">
        <v>1</v>
      </c>
    </row>
    <row r="11" customHeight="1" spans="1:5">
      <c r="A11" s="7" t="s">
        <v>23</v>
      </c>
      <c r="B11" s="7" t="s">
        <v>24</v>
      </c>
      <c r="C11" s="7">
        <v>3932</v>
      </c>
      <c r="D11" s="7" t="s">
        <v>25</v>
      </c>
      <c r="E11" s="13">
        <v>0.5</v>
      </c>
    </row>
    <row r="12" s="1" customFormat="1" customHeight="1" spans="1:5">
      <c r="A12" s="5">
        <v>1.2</v>
      </c>
      <c r="B12" s="5" t="s">
        <v>26</v>
      </c>
      <c r="C12" s="5"/>
      <c r="D12" s="5"/>
      <c r="E12" s="12"/>
    </row>
    <row r="13" customHeight="1" spans="1:5">
      <c r="A13" s="7" t="s">
        <v>27</v>
      </c>
      <c r="B13" s="7" t="s">
        <v>28</v>
      </c>
      <c r="C13" s="7">
        <v>3779</v>
      </c>
      <c r="D13" s="7" t="s">
        <v>19</v>
      </c>
      <c r="E13" s="13">
        <v>40</v>
      </c>
    </row>
    <row r="14" customHeight="1" spans="1:5">
      <c r="A14" s="7" t="s">
        <v>29</v>
      </c>
      <c r="B14" s="7" t="s">
        <v>30</v>
      </c>
      <c r="C14" s="7">
        <v>820</v>
      </c>
      <c r="D14" s="7" t="s">
        <v>31</v>
      </c>
      <c r="E14" s="13">
        <v>30</v>
      </c>
    </row>
    <row r="15" customHeight="1" spans="1:5">
      <c r="A15" s="7" t="s">
        <v>32</v>
      </c>
      <c r="B15" s="7" t="s">
        <v>33</v>
      </c>
      <c r="C15" s="7">
        <v>1526</v>
      </c>
      <c r="D15" s="7" t="s">
        <v>19</v>
      </c>
      <c r="E15" s="13">
        <v>2</v>
      </c>
    </row>
    <row r="16" customHeight="1" spans="1:5">
      <c r="A16" s="7" t="s">
        <v>34</v>
      </c>
      <c r="B16" s="7" t="s">
        <v>35</v>
      </c>
      <c r="C16" s="7">
        <v>10956</v>
      </c>
      <c r="D16" s="7" t="s">
        <v>19</v>
      </c>
      <c r="E16" s="13">
        <v>0.5</v>
      </c>
    </row>
    <row r="17" s="1" customFormat="1" customHeight="1" spans="1:5">
      <c r="A17" s="5">
        <v>2</v>
      </c>
      <c r="B17" s="5" t="s">
        <v>36</v>
      </c>
      <c r="C17" s="5"/>
      <c r="D17" s="5"/>
      <c r="E17" s="12"/>
    </row>
    <row r="18" customHeight="1" spans="1:5">
      <c r="A18" s="7">
        <v>2.1</v>
      </c>
      <c r="B18" s="7" t="s">
        <v>37</v>
      </c>
      <c r="C18" s="7">
        <v>248</v>
      </c>
      <c r="D18" s="7" t="s">
        <v>38</v>
      </c>
      <c r="E18" s="13">
        <v>6</v>
      </c>
    </row>
    <row r="19" customHeight="1" spans="1:5">
      <c r="A19" s="7">
        <v>2.2</v>
      </c>
      <c r="B19" s="7" t="s">
        <v>39</v>
      </c>
      <c r="C19" s="7">
        <v>307</v>
      </c>
      <c r="D19" s="7" t="s">
        <v>38</v>
      </c>
      <c r="E19" s="13">
        <v>4</v>
      </c>
    </row>
    <row r="20" customHeight="1" spans="1:5">
      <c r="A20" s="7">
        <v>2.3</v>
      </c>
      <c r="B20" s="7" t="s">
        <v>40</v>
      </c>
      <c r="C20" s="7">
        <v>553</v>
      </c>
      <c r="D20" s="7" t="s">
        <v>38</v>
      </c>
      <c r="E20" s="13">
        <v>0.8</v>
      </c>
    </row>
    <row r="21" customHeight="1" spans="1:5">
      <c r="A21" s="7">
        <v>2.4</v>
      </c>
      <c r="B21" s="7" t="s">
        <v>41</v>
      </c>
      <c r="C21" s="7">
        <v>635</v>
      </c>
      <c r="D21" s="7" t="s">
        <v>38</v>
      </c>
      <c r="E21" s="13">
        <v>6</v>
      </c>
    </row>
    <row r="22" customHeight="1" spans="1:5">
      <c r="A22" s="7">
        <v>2.5</v>
      </c>
      <c r="B22" s="7" t="s">
        <v>42</v>
      </c>
      <c r="C22" s="7">
        <v>900</v>
      </c>
      <c r="D22" s="7" t="s">
        <v>38</v>
      </c>
      <c r="E22" s="13">
        <v>0.7</v>
      </c>
    </row>
    <row r="23" customHeight="1" spans="1:5">
      <c r="A23" s="7">
        <v>2.6</v>
      </c>
      <c r="B23" s="7" t="s">
        <v>43</v>
      </c>
      <c r="C23" s="7">
        <v>359</v>
      </c>
      <c r="D23" s="7" t="s">
        <v>38</v>
      </c>
      <c r="E23" s="13">
        <v>5</v>
      </c>
    </row>
    <row r="24" customHeight="1" spans="1:5">
      <c r="A24" s="7">
        <v>2.7</v>
      </c>
      <c r="B24" s="7" t="s">
        <v>44</v>
      </c>
      <c r="C24" s="7">
        <v>2375</v>
      </c>
      <c r="D24" s="7" t="s">
        <v>38</v>
      </c>
      <c r="E24" s="13">
        <v>2</v>
      </c>
    </row>
    <row r="25" customHeight="1" spans="1:5">
      <c r="A25" s="7">
        <v>2.8</v>
      </c>
      <c r="B25" s="7" t="s">
        <v>45</v>
      </c>
      <c r="C25" s="7">
        <v>19422</v>
      </c>
      <c r="D25" s="7" t="s">
        <v>25</v>
      </c>
      <c r="E25" s="13">
        <v>0.5</v>
      </c>
    </row>
    <row r="26" customHeight="1" spans="1:5">
      <c r="A26" s="7">
        <v>2.9</v>
      </c>
      <c r="B26" s="7" t="s">
        <v>46</v>
      </c>
      <c r="C26" s="7">
        <v>242</v>
      </c>
      <c r="D26" s="7" t="s">
        <v>47</v>
      </c>
      <c r="E26" s="13">
        <v>80</v>
      </c>
    </row>
    <row r="27" s="1" customFormat="1" customHeight="1" spans="1:5">
      <c r="A27" s="5">
        <v>3</v>
      </c>
      <c r="B27" s="5" t="s">
        <v>49</v>
      </c>
      <c r="C27" s="5"/>
      <c r="D27" s="5"/>
      <c r="E27" s="12"/>
    </row>
    <row r="28" customHeight="1" spans="1:5">
      <c r="A28" s="7">
        <v>3.1</v>
      </c>
      <c r="B28" s="7" t="s">
        <v>50</v>
      </c>
      <c r="C28" s="7">
        <v>346</v>
      </c>
      <c r="D28" s="7" t="s">
        <v>38</v>
      </c>
      <c r="E28" s="13">
        <v>6</v>
      </c>
    </row>
    <row r="29" s="1" customFormat="1" customHeight="1" spans="1:5">
      <c r="A29" s="5">
        <v>3.2</v>
      </c>
      <c r="B29" s="5" t="s">
        <v>51</v>
      </c>
      <c r="C29" s="5"/>
      <c r="D29" s="5"/>
      <c r="E29" s="12"/>
    </row>
    <row r="30" customHeight="1" spans="1:5">
      <c r="A30" s="7" t="s">
        <v>53</v>
      </c>
      <c r="B30" s="7" t="s">
        <v>54</v>
      </c>
      <c r="C30" s="7">
        <v>359</v>
      </c>
      <c r="D30" s="7" t="s">
        <v>55</v>
      </c>
      <c r="E30" s="13">
        <v>3</v>
      </c>
    </row>
    <row r="31" customHeight="1" spans="1:5">
      <c r="A31" s="7" t="s">
        <v>56</v>
      </c>
      <c r="B31" s="7" t="s">
        <v>57</v>
      </c>
      <c r="C31" s="7">
        <v>373</v>
      </c>
      <c r="D31" s="7" t="s">
        <v>55</v>
      </c>
      <c r="E31" s="13">
        <v>3</v>
      </c>
    </row>
    <row r="32" customHeight="1" spans="1:5">
      <c r="A32" s="7" t="s">
        <v>58</v>
      </c>
      <c r="B32" s="7" t="s">
        <v>59</v>
      </c>
      <c r="C32" s="7">
        <v>388</v>
      </c>
      <c r="D32" s="7" t="s">
        <v>55</v>
      </c>
      <c r="E32" s="13">
        <v>3</v>
      </c>
    </row>
    <row r="33" customHeight="1" spans="1:5">
      <c r="A33" s="7" t="s">
        <v>60</v>
      </c>
      <c r="B33" s="7" t="s">
        <v>61</v>
      </c>
      <c r="C33" s="7">
        <v>473</v>
      </c>
      <c r="D33" s="7" t="s">
        <v>55</v>
      </c>
      <c r="E33" s="13">
        <v>3</v>
      </c>
    </row>
    <row r="34" s="1" customFormat="1" customHeight="1" spans="1:5">
      <c r="A34" s="5">
        <v>3.3</v>
      </c>
      <c r="B34" s="5" t="s">
        <v>62</v>
      </c>
      <c r="C34" s="5"/>
      <c r="D34" s="5"/>
      <c r="E34" s="12"/>
    </row>
    <row r="35" customHeight="1" spans="1:5">
      <c r="A35" s="7" t="s">
        <v>63</v>
      </c>
      <c r="B35" s="7" t="s">
        <v>64</v>
      </c>
      <c r="C35" s="7">
        <v>716</v>
      </c>
      <c r="D35" s="7" t="s">
        <v>55</v>
      </c>
      <c r="E35" s="13">
        <v>2</v>
      </c>
    </row>
    <row r="36" customHeight="1" spans="1:5">
      <c r="A36" s="7" t="s">
        <v>65</v>
      </c>
      <c r="B36" s="7" t="s">
        <v>66</v>
      </c>
      <c r="C36" s="7">
        <v>656</v>
      </c>
      <c r="D36" s="7" t="s">
        <v>55</v>
      </c>
      <c r="E36" s="13">
        <v>1</v>
      </c>
    </row>
    <row r="37" customHeight="1" spans="1:5">
      <c r="A37" s="7" t="s">
        <v>67</v>
      </c>
      <c r="B37" s="7" t="s">
        <v>68</v>
      </c>
      <c r="C37" s="7">
        <v>476</v>
      </c>
      <c r="D37" s="7" t="s">
        <v>38</v>
      </c>
      <c r="E37" s="13">
        <v>1</v>
      </c>
    </row>
    <row r="38" customHeight="1" spans="1:5">
      <c r="A38" s="7">
        <v>3.4</v>
      </c>
      <c r="B38" s="7" t="s">
        <v>69</v>
      </c>
      <c r="C38" s="7">
        <v>256</v>
      </c>
      <c r="D38" s="7" t="s">
        <v>38</v>
      </c>
      <c r="E38" s="13">
        <v>10</v>
      </c>
    </row>
    <row r="39" s="1" customFormat="1" customHeight="1" spans="1:5">
      <c r="A39" s="5">
        <v>3.5</v>
      </c>
      <c r="B39" s="5" t="s">
        <v>70</v>
      </c>
      <c r="C39" s="5"/>
      <c r="D39" s="5"/>
      <c r="E39" s="12"/>
    </row>
    <row r="40" customHeight="1" spans="1:5">
      <c r="A40" s="7" t="s">
        <v>71</v>
      </c>
      <c r="B40" s="7" t="s">
        <v>72</v>
      </c>
      <c r="C40" s="7">
        <v>341</v>
      </c>
      <c r="D40" s="7" t="s">
        <v>38</v>
      </c>
      <c r="E40" s="13">
        <v>5</v>
      </c>
    </row>
    <row r="41" customHeight="1" spans="1:5">
      <c r="A41" s="7" t="s">
        <v>73</v>
      </c>
      <c r="B41" s="7" t="s">
        <v>74</v>
      </c>
      <c r="C41" s="7">
        <v>370</v>
      </c>
      <c r="D41" s="7" t="s">
        <v>38</v>
      </c>
      <c r="E41" s="13">
        <v>5</v>
      </c>
    </row>
    <row r="42" customHeight="1" spans="1:5">
      <c r="A42" s="7" t="s">
        <v>75</v>
      </c>
      <c r="B42" s="7" t="s">
        <v>76</v>
      </c>
      <c r="C42" s="7">
        <v>406</v>
      </c>
      <c r="D42" s="7" t="s">
        <v>38</v>
      </c>
      <c r="E42" s="13">
        <v>5</v>
      </c>
    </row>
    <row r="43" customHeight="1" spans="1:5">
      <c r="A43" s="7" t="s">
        <v>77</v>
      </c>
      <c r="B43" s="7" t="s">
        <v>78</v>
      </c>
      <c r="C43" s="7">
        <v>356</v>
      </c>
      <c r="D43" s="7" t="s">
        <v>38</v>
      </c>
      <c r="E43" s="13">
        <v>5</v>
      </c>
    </row>
    <row r="44" customHeight="1" spans="1:5">
      <c r="A44" s="7">
        <v>3.6</v>
      </c>
      <c r="B44" s="7" t="s">
        <v>79</v>
      </c>
      <c r="C44" s="7">
        <v>270</v>
      </c>
      <c r="D44" s="7" t="s">
        <v>38</v>
      </c>
      <c r="E44" s="13">
        <v>5</v>
      </c>
    </row>
    <row r="45" customHeight="1" spans="1:5">
      <c r="A45" s="7">
        <v>3.7</v>
      </c>
      <c r="B45" s="7" t="s">
        <v>80</v>
      </c>
      <c r="C45" s="7">
        <v>667</v>
      </c>
      <c r="D45" s="7" t="s">
        <v>38</v>
      </c>
      <c r="E45" s="13">
        <v>10</v>
      </c>
    </row>
    <row r="46" customHeight="1" spans="1:5">
      <c r="A46" s="7">
        <v>3.8</v>
      </c>
      <c r="B46" s="7" t="s">
        <v>81</v>
      </c>
      <c r="C46" s="7">
        <v>468</v>
      </c>
      <c r="D46" s="7" t="s">
        <v>38</v>
      </c>
      <c r="E46" s="13">
        <v>10</v>
      </c>
    </row>
    <row r="47" customHeight="1" spans="1:5">
      <c r="A47" s="7">
        <v>3.9</v>
      </c>
      <c r="B47" s="7" t="s">
        <v>82</v>
      </c>
      <c r="C47" s="7">
        <v>209</v>
      </c>
      <c r="D47" s="7" t="s">
        <v>38</v>
      </c>
      <c r="E47" s="13">
        <v>10</v>
      </c>
    </row>
    <row r="48" s="1" customFormat="1" customHeight="1" spans="1:5">
      <c r="A48" s="5">
        <v>4</v>
      </c>
      <c r="B48" s="5" t="s">
        <v>83</v>
      </c>
      <c r="C48" s="5"/>
      <c r="D48" s="5"/>
      <c r="E48" s="12"/>
    </row>
    <row r="49" customHeight="1" spans="1:5">
      <c r="A49" s="7">
        <v>4.1</v>
      </c>
      <c r="B49" s="7" t="s">
        <v>84</v>
      </c>
      <c r="C49" s="7">
        <v>561105</v>
      </c>
      <c r="D49" s="7" t="s">
        <v>38</v>
      </c>
      <c r="E49" s="13">
        <v>0.1</v>
      </c>
    </row>
    <row r="50" customHeight="1" spans="1:5">
      <c r="A50" s="7">
        <v>4.2</v>
      </c>
      <c r="B50" s="7" t="s">
        <v>85</v>
      </c>
      <c r="C50" s="7">
        <v>508550</v>
      </c>
      <c r="D50" s="7" t="s">
        <v>38</v>
      </c>
      <c r="E50" s="13">
        <v>0.05</v>
      </c>
    </row>
    <row r="51" customHeight="1" spans="1:5">
      <c r="A51" s="7">
        <v>4.3</v>
      </c>
      <c r="B51" s="7" t="s">
        <v>86</v>
      </c>
      <c r="C51" s="7">
        <v>47714</v>
      </c>
      <c r="D51" s="7" t="s">
        <v>87</v>
      </c>
      <c r="E51" s="13">
        <v>0.5</v>
      </c>
    </row>
    <row r="52" customHeight="1" spans="1:5">
      <c r="A52" s="7">
        <v>4.4</v>
      </c>
      <c r="B52" s="7" t="s">
        <v>88</v>
      </c>
      <c r="C52" s="7">
        <v>43261</v>
      </c>
      <c r="D52" s="7" t="s">
        <v>55</v>
      </c>
      <c r="E52" s="13">
        <v>0.6</v>
      </c>
    </row>
    <row r="53" customHeight="1" spans="1:5">
      <c r="A53" s="7">
        <v>4.5</v>
      </c>
      <c r="B53" s="7" t="s">
        <v>89</v>
      </c>
      <c r="C53" s="7">
        <v>26554</v>
      </c>
      <c r="D53" s="7" t="s">
        <v>55</v>
      </c>
      <c r="E53" s="13">
        <v>0.6</v>
      </c>
    </row>
    <row r="54" customHeight="1" spans="1:5">
      <c r="A54" s="7">
        <v>4.6</v>
      </c>
      <c r="B54" s="7" t="s">
        <v>90</v>
      </c>
      <c r="C54" s="7">
        <v>22687</v>
      </c>
      <c r="D54" s="7" t="s">
        <v>55</v>
      </c>
      <c r="E54" s="13">
        <v>0.7</v>
      </c>
    </row>
    <row r="55" customHeight="1" spans="1:5">
      <c r="A55" s="7">
        <v>4.7</v>
      </c>
      <c r="B55" s="7" t="s">
        <v>91</v>
      </c>
      <c r="C55" s="7">
        <v>20935</v>
      </c>
      <c r="D55" s="7" t="s">
        <v>55</v>
      </c>
      <c r="E55" s="13">
        <v>6</v>
      </c>
    </row>
    <row r="56" customHeight="1" spans="1:5">
      <c r="A56" s="7">
        <v>4.8</v>
      </c>
      <c r="B56" s="7" t="s">
        <v>92</v>
      </c>
      <c r="C56" s="7">
        <v>2660040</v>
      </c>
      <c r="D56" s="7" t="s">
        <v>93</v>
      </c>
      <c r="E56" s="13">
        <v>0.001</v>
      </c>
    </row>
    <row r="57" customHeight="1" spans="1:5">
      <c r="A57" s="7">
        <v>4.9</v>
      </c>
      <c r="B57" s="7" t="s">
        <v>94</v>
      </c>
      <c r="C57" s="7">
        <v>4876</v>
      </c>
      <c r="D57" s="7" t="s">
        <v>95</v>
      </c>
      <c r="E57" s="13">
        <v>6</v>
      </c>
    </row>
    <row r="58" customHeight="1" spans="1:5">
      <c r="A58" s="9" t="s">
        <v>96</v>
      </c>
      <c r="B58" s="7" t="s">
        <v>97</v>
      </c>
      <c r="C58" s="7">
        <v>10069</v>
      </c>
      <c r="D58" s="7" t="s">
        <v>55</v>
      </c>
      <c r="E58" s="13">
        <v>1</v>
      </c>
    </row>
    <row r="59" customHeight="1" spans="1:5">
      <c r="A59" s="7">
        <v>4.11</v>
      </c>
      <c r="B59" s="7" t="s">
        <v>98</v>
      </c>
      <c r="C59" s="7">
        <v>28748</v>
      </c>
      <c r="D59" s="7" t="s">
        <v>25</v>
      </c>
      <c r="E59" s="13">
        <v>0.5</v>
      </c>
    </row>
    <row r="60" customHeight="1" spans="1:5">
      <c r="A60" s="7">
        <v>4.12</v>
      </c>
      <c r="B60" s="7" t="s">
        <v>99</v>
      </c>
      <c r="C60" s="7">
        <v>446</v>
      </c>
      <c r="D60" s="7" t="s">
        <v>38</v>
      </c>
      <c r="E60" s="13">
        <v>1</v>
      </c>
    </row>
    <row r="61" customHeight="1" spans="1:5">
      <c r="A61" s="7">
        <v>4.13</v>
      </c>
      <c r="B61" s="7" t="s">
        <v>100</v>
      </c>
      <c r="C61" s="7">
        <v>482</v>
      </c>
      <c r="D61" s="7" t="s">
        <v>101</v>
      </c>
      <c r="E61" s="13">
        <v>10</v>
      </c>
    </row>
    <row r="62" customHeight="1" spans="1:5">
      <c r="A62" s="7">
        <v>4.14</v>
      </c>
      <c r="B62" s="7" t="s">
        <v>102</v>
      </c>
      <c r="C62" s="7">
        <v>786</v>
      </c>
      <c r="D62" s="7" t="s">
        <v>47</v>
      </c>
      <c r="E62" s="13">
        <v>40</v>
      </c>
    </row>
    <row r="63" customHeight="1" spans="1:5">
      <c r="A63" s="7">
        <v>4.15</v>
      </c>
      <c r="B63" s="7" t="s">
        <v>103</v>
      </c>
      <c r="C63" s="7">
        <v>971</v>
      </c>
      <c r="D63" s="7" t="s">
        <v>47</v>
      </c>
      <c r="E63" s="13">
        <v>20</v>
      </c>
    </row>
    <row r="64" customHeight="1" spans="1:5">
      <c r="A64" s="7">
        <v>4.16</v>
      </c>
      <c r="B64" s="7" t="s">
        <v>104</v>
      </c>
      <c r="C64" s="7">
        <v>209</v>
      </c>
      <c r="D64" s="7" t="s">
        <v>47</v>
      </c>
      <c r="E64" s="13">
        <v>20</v>
      </c>
    </row>
    <row r="65" customHeight="1" spans="1:5">
      <c r="A65" s="7">
        <v>4.17</v>
      </c>
      <c r="B65" s="7" t="s">
        <v>268</v>
      </c>
      <c r="C65" s="7">
        <v>928</v>
      </c>
      <c r="D65" s="7" t="s">
        <v>47</v>
      </c>
      <c r="E65" s="13">
        <v>20</v>
      </c>
    </row>
    <row r="66" customHeight="1" spans="1:5">
      <c r="A66" s="7">
        <v>4.18</v>
      </c>
      <c r="B66" s="7" t="s">
        <v>106</v>
      </c>
      <c r="C66" s="7">
        <v>69</v>
      </c>
      <c r="D66" s="7" t="s">
        <v>47</v>
      </c>
      <c r="E66" s="13">
        <v>40</v>
      </c>
    </row>
    <row r="67" customHeight="1" spans="1:5">
      <c r="A67" s="7">
        <v>4.19</v>
      </c>
      <c r="B67" s="7" t="s">
        <v>107</v>
      </c>
      <c r="C67" s="7"/>
      <c r="D67" s="7"/>
      <c r="E67" s="13"/>
    </row>
    <row r="68" customHeight="1" spans="1:5">
      <c r="A68" s="7" t="s">
        <v>108</v>
      </c>
      <c r="B68" s="7" t="s">
        <v>109</v>
      </c>
      <c r="C68" s="7">
        <v>105691</v>
      </c>
      <c r="D68" s="7" t="s">
        <v>110</v>
      </c>
      <c r="E68" s="13">
        <v>0.3</v>
      </c>
    </row>
    <row r="69" customHeight="1" spans="1:5">
      <c r="A69" s="7" t="s">
        <v>111</v>
      </c>
      <c r="B69" s="7" t="s">
        <v>112</v>
      </c>
      <c r="C69" s="7">
        <v>39075</v>
      </c>
      <c r="D69" s="7" t="s">
        <v>110</v>
      </c>
      <c r="E69" s="13">
        <v>0.25</v>
      </c>
    </row>
    <row r="70" customHeight="1" spans="1:5">
      <c r="A70" s="9" t="s">
        <v>113</v>
      </c>
      <c r="B70" s="7" t="s">
        <v>114</v>
      </c>
      <c r="C70" s="7"/>
      <c r="D70" s="7"/>
      <c r="E70" s="13"/>
    </row>
    <row r="71" customHeight="1" spans="1:5">
      <c r="A71" s="7" t="s">
        <v>115</v>
      </c>
      <c r="B71" s="7" t="s">
        <v>109</v>
      </c>
      <c r="C71" s="7">
        <v>39325</v>
      </c>
      <c r="D71" s="7" t="s">
        <v>110</v>
      </c>
      <c r="E71" s="13">
        <v>0.3</v>
      </c>
    </row>
    <row r="72" customHeight="1" spans="1:5">
      <c r="A72" s="7" t="s">
        <v>116</v>
      </c>
      <c r="B72" s="7" t="s">
        <v>112</v>
      </c>
      <c r="C72" s="7">
        <v>15460</v>
      </c>
      <c r="D72" s="7" t="s">
        <v>110</v>
      </c>
      <c r="E72" s="13">
        <v>0.2</v>
      </c>
    </row>
    <row r="73" customHeight="1" spans="1:5">
      <c r="A73" s="7">
        <v>4.21</v>
      </c>
      <c r="B73" s="7" t="s">
        <v>269</v>
      </c>
      <c r="C73" s="7">
        <v>47</v>
      </c>
      <c r="D73" s="7" t="s">
        <v>95</v>
      </c>
      <c r="E73" s="13">
        <v>30</v>
      </c>
    </row>
    <row r="74" customHeight="1" spans="1:5">
      <c r="A74" s="7">
        <v>4.22</v>
      </c>
      <c r="B74" s="7" t="s">
        <v>117</v>
      </c>
      <c r="C74" s="7">
        <v>52</v>
      </c>
      <c r="D74" s="7" t="s">
        <v>95</v>
      </c>
      <c r="E74" s="13">
        <v>100</v>
      </c>
    </row>
    <row r="75" customHeight="1" spans="1:5">
      <c r="A75" s="7">
        <v>4.23</v>
      </c>
      <c r="B75" s="7" t="s">
        <v>118</v>
      </c>
      <c r="C75" s="7"/>
      <c r="D75" s="7"/>
      <c r="E75" s="13"/>
    </row>
    <row r="76" customHeight="1" spans="1:5">
      <c r="A76" s="7" t="s">
        <v>270</v>
      </c>
      <c r="B76" s="7" t="s">
        <v>120</v>
      </c>
      <c r="C76" s="7">
        <v>40682</v>
      </c>
      <c r="D76" s="7" t="s">
        <v>47</v>
      </c>
      <c r="E76" s="13">
        <v>0.8</v>
      </c>
    </row>
    <row r="77" customHeight="1" spans="1:5">
      <c r="A77" s="7" t="s">
        <v>271</v>
      </c>
      <c r="B77" s="7" t="s">
        <v>97</v>
      </c>
      <c r="C77" s="7">
        <v>47718</v>
      </c>
      <c r="D77" s="7" t="s">
        <v>25</v>
      </c>
      <c r="E77" s="13">
        <v>0.5</v>
      </c>
    </row>
    <row r="78" customHeight="1" spans="1:5">
      <c r="A78" s="7" t="s">
        <v>272</v>
      </c>
      <c r="B78" s="7" t="s">
        <v>123</v>
      </c>
      <c r="C78" s="7">
        <v>401810</v>
      </c>
      <c r="D78" s="7" t="s">
        <v>38</v>
      </c>
      <c r="E78" s="13">
        <v>0.2</v>
      </c>
    </row>
    <row r="79" customHeight="1" spans="1:5">
      <c r="A79" s="7" t="s">
        <v>273</v>
      </c>
      <c r="B79" s="7" t="s">
        <v>35</v>
      </c>
      <c r="C79" s="7">
        <v>30428</v>
      </c>
      <c r="D79" s="7" t="s">
        <v>25</v>
      </c>
      <c r="E79" s="13">
        <v>0.5</v>
      </c>
    </row>
    <row r="80" customHeight="1" spans="1:5">
      <c r="A80" s="7" t="s">
        <v>274</v>
      </c>
      <c r="B80" s="7" t="s">
        <v>126</v>
      </c>
      <c r="C80" s="7">
        <v>339750</v>
      </c>
      <c r="D80" s="7" t="s">
        <v>38</v>
      </c>
      <c r="E80" s="13">
        <v>0.02</v>
      </c>
    </row>
    <row r="81" s="1" customFormat="1" customHeight="1" spans="1:5">
      <c r="A81" s="5">
        <v>5</v>
      </c>
      <c r="B81" s="5" t="s">
        <v>275</v>
      </c>
      <c r="C81" s="5"/>
      <c r="D81" s="5"/>
      <c r="E81" s="12"/>
    </row>
    <row r="82" customHeight="1" spans="1:5">
      <c r="A82" s="7">
        <v>5.1</v>
      </c>
      <c r="B82" s="7" t="s">
        <v>276</v>
      </c>
      <c r="C82" s="7"/>
      <c r="D82" s="7"/>
      <c r="E82" s="13"/>
    </row>
    <row r="83" customHeight="1" spans="1:5">
      <c r="A83" s="7" t="s">
        <v>277</v>
      </c>
      <c r="B83" s="7" t="s">
        <v>278</v>
      </c>
      <c r="C83" s="7">
        <v>218218</v>
      </c>
      <c r="D83" s="7" t="s">
        <v>128</v>
      </c>
      <c r="E83" s="13">
        <v>10</v>
      </c>
    </row>
    <row r="84" customHeight="1" spans="1:5">
      <c r="A84" s="7" t="s">
        <v>279</v>
      </c>
      <c r="B84" s="7" t="s">
        <v>280</v>
      </c>
      <c r="C84" s="7">
        <v>1608</v>
      </c>
      <c r="D84" s="7" t="s">
        <v>128</v>
      </c>
      <c r="E84" s="13">
        <v>5</v>
      </c>
    </row>
    <row r="85" customHeight="1" spans="1:5">
      <c r="A85" s="7" t="s">
        <v>281</v>
      </c>
      <c r="B85" s="7" t="s">
        <v>282</v>
      </c>
      <c r="C85" s="7">
        <v>12672</v>
      </c>
      <c r="D85" s="7" t="s">
        <v>128</v>
      </c>
      <c r="E85" s="13">
        <v>5</v>
      </c>
    </row>
    <row r="86" customHeight="1" spans="1:5">
      <c r="A86" s="7">
        <v>5.2</v>
      </c>
      <c r="B86" s="7" t="s">
        <v>283</v>
      </c>
      <c r="C86" s="7"/>
      <c r="D86" s="7"/>
      <c r="E86" s="13"/>
    </row>
    <row r="87" customHeight="1" spans="1:5">
      <c r="A87" s="7" t="s">
        <v>284</v>
      </c>
      <c r="B87" s="7" t="s">
        <v>278</v>
      </c>
      <c r="C87" s="7">
        <v>8253</v>
      </c>
      <c r="D87" s="7" t="s">
        <v>128</v>
      </c>
      <c r="E87" s="13">
        <v>5</v>
      </c>
    </row>
    <row r="88" customHeight="1" spans="1:5">
      <c r="A88" s="7" t="s">
        <v>285</v>
      </c>
      <c r="B88" s="7" t="s">
        <v>286</v>
      </c>
      <c r="C88" s="7">
        <v>2913</v>
      </c>
      <c r="D88" s="7" t="s">
        <v>128</v>
      </c>
      <c r="E88" s="13">
        <v>5</v>
      </c>
    </row>
    <row r="89" customHeight="1" spans="1:5">
      <c r="A89" s="7" t="s">
        <v>287</v>
      </c>
      <c r="B89" s="7" t="s">
        <v>282</v>
      </c>
      <c r="C89" s="7">
        <v>13764</v>
      </c>
      <c r="D89" s="7" t="s">
        <v>128</v>
      </c>
      <c r="E89" s="13">
        <v>5</v>
      </c>
    </row>
    <row r="90" customHeight="1" spans="1:5">
      <c r="A90" s="7">
        <v>5.3</v>
      </c>
      <c r="B90" s="7" t="s">
        <v>288</v>
      </c>
      <c r="C90" s="7"/>
      <c r="D90" s="7"/>
      <c r="E90" s="13"/>
    </row>
    <row r="91" customHeight="1" spans="1:5">
      <c r="A91" s="7" t="s">
        <v>289</v>
      </c>
      <c r="B91" s="7" t="s">
        <v>290</v>
      </c>
      <c r="C91" s="7">
        <v>7603</v>
      </c>
      <c r="D91" s="7" t="s">
        <v>128</v>
      </c>
      <c r="E91" s="13">
        <v>5</v>
      </c>
    </row>
    <row r="92" customHeight="1" spans="1:5">
      <c r="A92" s="7" t="s">
        <v>291</v>
      </c>
      <c r="B92" s="7" t="s">
        <v>292</v>
      </c>
      <c r="C92" s="7">
        <v>15305</v>
      </c>
      <c r="D92" s="7" t="s">
        <v>128</v>
      </c>
      <c r="E92" s="13">
        <v>5</v>
      </c>
    </row>
    <row r="93" customHeight="1" spans="1:5">
      <c r="A93" s="7" t="s">
        <v>293</v>
      </c>
      <c r="B93" s="7" t="s">
        <v>294</v>
      </c>
      <c r="C93" s="7">
        <v>9790</v>
      </c>
      <c r="D93" s="7" t="s">
        <v>128</v>
      </c>
      <c r="E93" s="13">
        <v>5</v>
      </c>
    </row>
    <row r="94" customHeight="1" spans="1:5">
      <c r="A94" s="7">
        <v>5.4</v>
      </c>
      <c r="B94" s="7" t="s">
        <v>295</v>
      </c>
      <c r="C94" s="7"/>
      <c r="D94" s="7"/>
      <c r="E94" s="13"/>
    </row>
    <row r="95" customHeight="1" spans="1:5">
      <c r="A95" s="7" t="s">
        <v>296</v>
      </c>
      <c r="B95" s="7" t="s">
        <v>109</v>
      </c>
      <c r="C95" s="7">
        <v>831645</v>
      </c>
      <c r="D95" s="7" t="s">
        <v>128</v>
      </c>
      <c r="E95" s="13">
        <v>5</v>
      </c>
    </row>
    <row r="96" customHeight="1" spans="1:5">
      <c r="A96" s="7" t="s">
        <v>297</v>
      </c>
      <c r="B96" s="7" t="s">
        <v>298</v>
      </c>
      <c r="C96" s="7">
        <v>17595</v>
      </c>
      <c r="D96" s="7" t="s">
        <v>128</v>
      </c>
      <c r="E96" s="13">
        <v>3</v>
      </c>
    </row>
    <row r="97" customHeight="1" spans="1:5">
      <c r="A97" s="7" t="s">
        <v>299</v>
      </c>
      <c r="B97" s="7" t="s">
        <v>300</v>
      </c>
      <c r="C97" s="7">
        <v>50270</v>
      </c>
      <c r="D97" s="7" t="s">
        <v>128</v>
      </c>
      <c r="E97" s="13">
        <v>2</v>
      </c>
    </row>
    <row r="98" s="1" customFormat="1" customHeight="1" spans="1:5">
      <c r="A98" s="5">
        <v>6</v>
      </c>
      <c r="B98" s="5" t="s">
        <v>129</v>
      </c>
      <c r="C98" s="5"/>
      <c r="D98" s="5"/>
      <c r="E98" s="12"/>
    </row>
    <row r="99" customHeight="1" spans="1:5">
      <c r="A99" s="7">
        <v>6.1</v>
      </c>
      <c r="B99" s="7" t="s">
        <v>130</v>
      </c>
      <c r="C99" s="7">
        <v>15872</v>
      </c>
      <c r="D99" s="7" t="s">
        <v>38</v>
      </c>
      <c r="E99" s="13">
        <v>1</v>
      </c>
    </row>
    <row r="100" customHeight="1" spans="1:5">
      <c r="A100" s="7">
        <v>6.2</v>
      </c>
      <c r="B100" s="7" t="s">
        <v>131</v>
      </c>
      <c r="C100" s="7">
        <v>927</v>
      </c>
      <c r="D100" s="7" t="s">
        <v>95</v>
      </c>
      <c r="E100" s="13">
        <v>5</v>
      </c>
    </row>
    <row r="101" customHeight="1" spans="1:5">
      <c r="A101" s="7">
        <v>6.3</v>
      </c>
      <c r="B101" s="7" t="s">
        <v>132</v>
      </c>
      <c r="C101" s="7">
        <v>74329</v>
      </c>
      <c r="D101" s="7" t="s">
        <v>22</v>
      </c>
      <c r="E101" s="13">
        <v>0.05</v>
      </c>
    </row>
    <row r="102" customHeight="1" spans="1:5">
      <c r="A102" s="7">
        <v>6.4</v>
      </c>
      <c r="B102" s="7" t="s">
        <v>133</v>
      </c>
      <c r="C102" s="7">
        <v>16186</v>
      </c>
      <c r="D102" s="7" t="s">
        <v>22</v>
      </c>
      <c r="E102" s="13">
        <v>0.1</v>
      </c>
    </row>
    <row r="103" customHeight="1" spans="1:5">
      <c r="A103" s="7">
        <v>6.5</v>
      </c>
      <c r="B103" s="7" t="s">
        <v>134</v>
      </c>
      <c r="C103" s="7">
        <v>20316</v>
      </c>
      <c r="D103" s="7" t="s">
        <v>19</v>
      </c>
      <c r="E103" s="13">
        <v>0.1</v>
      </c>
    </row>
    <row r="104" customHeight="1" spans="1:5">
      <c r="A104" s="7">
        <v>6.6</v>
      </c>
      <c r="B104" s="7" t="s">
        <v>135</v>
      </c>
      <c r="C104" s="7">
        <v>1072</v>
      </c>
      <c r="D104" s="7" t="s">
        <v>47</v>
      </c>
      <c r="E104" s="13">
        <v>20</v>
      </c>
    </row>
    <row r="105" customHeight="1" spans="1:5">
      <c r="A105" s="7">
        <v>6.7</v>
      </c>
      <c r="B105" s="7" t="s">
        <v>136</v>
      </c>
      <c r="C105" s="7">
        <v>3345</v>
      </c>
      <c r="D105" s="7" t="s">
        <v>95</v>
      </c>
      <c r="E105" s="13">
        <v>10</v>
      </c>
    </row>
    <row r="106" s="1" customFormat="1" customHeight="1" spans="1:5">
      <c r="A106" s="5">
        <v>7</v>
      </c>
      <c r="B106" s="5" t="s">
        <v>301</v>
      </c>
      <c r="C106" s="5"/>
      <c r="D106" s="5"/>
      <c r="E106" s="12"/>
    </row>
    <row r="107" customHeight="1" spans="1:5">
      <c r="A107" s="7">
        <v>7.1</v>
      </c>
      <c r="B107" s="7" t="s">
        <v>302</v>
      </c>
      <c r="C107" s="7">
        <v>2</v>
      </c>
      <c r="D107" s="7" t="s">
        <v>19</v>
      </c>
      <c r="E107" s="13">
        <v>4000</v>
      </c>
    </row>
    <row r="108" customHeight="1" spans="1:5">
      <c r="A108" s="7">
        <v>7.2</v>
      </c>
      <c r="B108" s="7" t="s">
        <v>142</v>
      </c>
      <c r="C108" s="7">
        <v>8</v>
      </c>
      <c r="D108" s="7" t="s">
        <v>19</v>
      </c>
      <c r="E108" s="13">
        <v>2000</v>
      </c>
    </row>
    <row r="109" customHeight="1" spans="1:5">
      <c r="A109" s="7">
        <v>7.3</v>
      </c>
      <c r="B109" s="7" t="s">
        <v>144</v>
      </c>
      <c r="C109" s="7">
        <v>4</v>
      </c>
      <c r="D109" s="7" t="s">
        <v>19</v>
      </c>
      <c r="E109" s="13">
        <v>1000</v>
      </c>
    </row>
    <row r="110" customHeight="1" spans="1:5">
      <c r="A110" s="7">
        <v>7.4</v>
      </c>
      <c r="B110" s="7" t="s">
        <v>146</v>
      </c>
      <c r="C110" s="7">
        <v>140</v>
      </c>
      <c r="D110" s="7" t="s">
        <v>19</v>
      </c>
      <c r="E110" s="13">
        <v>200</v>
      </c>
    </row>
    <row r="111" customHeight="1" spans="1:5">
      <c r="A111" s="7">
        <v>7.5</v>
      </c>
      <c r="B111" s="7" t="s">
        <v>303</v>
      </c>
      <c r="C111" s="7"/>
      <c r="D111" s="7"/>
      <c r="E111" s="13"/>
    </row>
    <row r="112" customHeight="1" spans="1:5">
      <c r="A112" s="7" t="s">
        <v>214</v>
      </c>
      <c r="B112" s="7" t="s">
        <v>304</v>
      </c>
      <c r="C112" s="7">
        <v>10</v>
      </c>
      <c r="D112" s="7" t="s">
        <v>101</v>
      </c>
      <c r="E112" s="13">
        <v>100</v>
      </c>
    </row>
    <row r="113" customHeight="1" spans="1:5">
      <c r="A113" s="7" t="s">
        <v>234</v>
      </c>
      <c r="B113" s="7" t="s">
        <v>305</v>
      </c>
      <c r="C113" s="7">
        <v>20</v>
      </c>
      <c r="D113" s="7" t="s">
        <v>101</v>
      </c>
      <c r="E113" s="13">
        <v>500</v>
      </c>
    </row>
    <row r="114" customHeight="1" spans="1:5">
      <c r="A114" s="7" t="s">
        <v>306</v>
      </c>
      <c r="B114" s="7" t="s">
        <v>307</v>
      </c>
      <c r="C114" s="7">
        <v>60</v>
      </c>
      <c r="D114" s="7" t="s">
        <v>101</v>
      </c>
      <c r="E114" s="13">
        <v>400</v>
      </c>
    </row>
    <row r="115" customHeight="1" spans="1:5">
      <c r="A115" s="7" t="s">
        <v>308</v>
      </c>
      <c r="B115" s="7" t="s">
        <v>309</v>
      </c>
      <c r="C115" s="7">
        <v>50</v>
      </c>
      <c r="D115" s="7" t="s">
        <v>101</v>
      </c>
      <c r="E115" s="13">
        <v>300</v>
      </c>
    </row>
    <row r="116" customHeight="1" spans="1:5">
      <c r="A116" s="7" t="s">
        <v>310</v>
      </c>
      <c r="B116" s="7" t="s">
        <v>311</v>
      </c>
      <c r="C116" s="7">
        <v>60</v>
      </c>
      <c r="D116" s="7" t="s">
        <v>101</v>
      </c>
      <c r="E116" s="13">
        <v>200</v>
      </c>
    </row>
  </sheetData>
  <mergeCells count="6">
    <mergeCell ref="A2:E2"/>
    <mergeCell ref="A4:A5"/>
    <mergeCell ref="B4:B5"/>
    <mergeCell ref="C4:C5"/>
    <mergeCell ref="D4:D5"/>
    <mergeCell ref="E4:E5"/>
  </mergeCells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2:P116"/>
  <sheetViews>
    <sheetView workbookViewId="0">
      <pane ySplit="5" topLeftCell="A6" activePane="bottomLeft" state="frozen"/>
      <selection/>
      <selection pane="bottomLeft" activeCell="C9" sqref="C9"/>
    </sheetView>
  </sheetViews>
  <sheetFormatPr defaultColWidth="9" defaultRowHeight="20.1" customHeight="1"/>
  <cols>
    <col min="1" max="1" width="7.50833333333333" style="2" customWidth="1"/>
    <col min="2" max="2" width="36.125" style="2" customWidth="1"/>
    <col min="3" max="3" width="10.25" style="2" customWidth="1"/>
    <col min="4" max="4" width="7.50833333333333" style="2" customWidth="1"/>
    <col min="5" max="5" width="9.50833333333333" style="3" customWidth="1"/>
    <col min="6" max="6" width="12" style="2" customWidth="1"/>
    <col min="7" max="8" width="6" style="2" customWidth="1"/>
    <col min="9" max="9" width="8.50833333333333" style="2" customWidth="1"/>
    <col min="10" max="10" width="14.75" style="2" customWidth="1"/>
    <col min="11" max="12" width="6" style="2" customWidth="1"/>
    <col min="13" max="13" width="8.50833333333333" style="2" customWidth="1"/>
    <col min="14" max="14" width="15.125" style="2" customWidth="1"/>
    <col min="15" max="16" width="6" style="2" customWidth="1"/>
    <col min="17" max="16384" width="9" style="2"/>
  </cols>
  <sheetData>
    <row r="2" customHeight="1" spans="1:16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customHeight="1" spans="14:16">
      <c r="N3" s="10" t="s">
        <v>2</v>
      </c>
      <c r="O3" s="10"/>
      <c r="P3" s="10"/>
    </row>
    <row r="4" s="1" customFormat="1" customHeight="1" spans="1:16">
      <c r="A4" s="5" t="s">
        <v>3</v>
      </c>
      <c r="B4" s="5" t="s">
        <v>4</v>
      </c>
      <c r="C4" s="5" t="s">
        <v>5</v>
      </c>
      <c r="D4" s="5" t="s">
        <v>6</v>
      </c>
      <c r="E4" s="6" t="s">
        <v>7</v>
      </c>
      <c r="F4" s="5" t="s">
        <v>8</v>
      </c>
      <c r="G4" s="5"/>
      <c r="H4" s="5"/>
      <c r="I4" s="5" t="s">
        <v>9</v>
      </c>
      <c r="J4" s="5"/>
      <c r="K4" s="5"/>
      <c r="L4" s="5"/>
      <c r="M4" s="5" t="s">
        <v>10</v>
      </c>
      <c r="N4" s="5"/>
      <c r="O4" s="5"/>
      <c r="P4" s="5"/>
    </row>
    <row r="5" s="1" customFormat="1" customHeight="1" spans="1:16">
      <c r="A5" s="5"/>
      <c r="B5" s="5"/>
      <c r="C5" s="5"/>
      <c r="D5" s="5"/>
      <c r="E5" s="6"/>
      <c r="F5" s="5" t="s">
        <v>11</v>
      </c>
      <c r="G5" s="5" t="s">
        <v>12</v>
      </c>
      <c r="H5" s="5" t="s">
        <v>13</v>
      </c>
      <c r="I5" s="5" t="s">
        <v>14</v>
      </c>
      <c r="J5" s="5" t="s">
        <v>11</v>
      </c>
      <c r="K5" s="5" t="s">
        <v>12</v>
      </c>
      <c r="L5" s="5" t="s">
        <v>13</v>
      </c>
      <c r="M5" s="5" t="s">
        <v>14</v>
      </c>
      <c r="N5" s="5" t="s">
        <v>11</v>
      </c>
      <c r="O5" s="5" t="s">
        <v>12</v>
      </c>
      <c r="P5" s="5" t="s">
        <v>13</v>
      </c>
    </row>
    <row r="6" s="1" customFormat="1" customHeight="1" spans="1:16">
      <c r="A6" s="5"/>
      <c r="B6" s="5" t="s">
        <v>11</v>
      </c>
      <c r="C6" s="5"/>
      <c r="D6" s="5"/>
      <c r="E6" s="6"/>
      <c r="F6" s="5">
        <f>F7+F17+F27+F48+F81+F98+F106</f>
        <v>974820.64</v>
      </c>
      <c r="G6" s="5"/>
      <c r="H6" s="5"/>
      <c r="I6" s="5"/>
      <c r="J6" s="5">
        <f t="shared" ref="J6:N6" si="0">J7+J17+J27+J48+J81+J98+J106</f>
        <v>543893.595</v>
      </c>
      <c r="K6" s="5"/>
      <c r="L6" s="5"/>
      <c r="M6" s="5"/>
      <c r="N6" s="5">
        <f t="shared" si="0"/>
        <v>430927.045</v>
      </c>
      <c r="O6" s="5"/>
      <c r="P6" s="5"/>
    </row>
    <row r="7" s="1" customFormat="1" customHeight="1" spans="1:16">
      <c r="A7" s="5">
        <v>1</v>
      </c>
      <c r="B7" s="5" t="s">
        <v>15</v>
      </c>
      <c r="C7" s="5"/>
      <c r="D7" s="5"/>
      <c r="E7" s="6"/>
      <c r="F7" s="5">
        <f>F8+F12</f>
        <v>114260.5</v>
      </c>
      <c r="G7" s="5"/>
      <c r="H7" s="5"/>
      <c r="I7" s="5"/>
      <c r="J7" s="5">
        <f t="shared" ref="J7:N7" si="1">J8+J12</f>
        <v>56047.5</v>
      </c>
      <c r="K7" s="5"/>
      <c r="L7" s="5"/>
      <c r="M7" s="5"/>
      <c r="N7" s="5">
        <f t="shared" si="1"/>
        <v>58213</v>
      </c>
      <c r="O7" s="5"/>
      <c r="P7" s="5"/>
    </row>
    <row r="8" s="1" customFormat="1" customHeight="1" spans="1:16">
      <c r="A8" s="5">
        <v>1.1</v>
      </c>
      <c r="B8" s="5" t="s">
        <v>16</v>
      </c>
      <c r="C8" s="5"/>
      <c r="D8" s="5"/>
      <c r="E8" s="6"/>
      <c r="F8" s="5">
        <f>SUM(F9:F11)</f>
        <v>11717</v>
      </c>
      <c r="G8" s="5"/>
      <c r="H8" s="5"/>
      <c r="I8" s="5"/>
      <c r="J8" s="5">
        <f t="shared" ref="J8:N8" si="2">SUM(J9:J11)</f>
        <v>5602</v>
      </c>
      <c r="K8" s="5"/>
      <c r="L8" s="5"/>
      <c r="M8" s="5"/>
      <c r="N8" s="5">
        <f t="shared" si="2"/>
        <v>6115</v>
      </c>
      <c r="O8" s="5"/>
      <c r="P8" s="5"/>
    </row>
    <row r="9" customHeight="1" spans="1:16">
      <c r="A9" s="7" t="s">
        <v>17</v>
      </c>
      <c r="B9" s="7" t="s">
        <v>18</v>
      </c>
      <c r="C9" s="7">
        <f>I9+M9</f>
        <v>490</v>
      </c>
      <c r="D9" s="7" t="s">
        <v>19</v>
      </c>
      <c r="E9" s="8">
        <v>10</v>
      </c>
      <c r="F9" s="7">
        <f>C9*E9</f>
        <v>4900</v>
      </c>
      <c r="G9" s="7"/>
      <c r="H9" s="7"/>
      <c r="I9" s="7">
        <v>251</v>
      </c>
      <c r="J9" s="7">
        <f>I9*E9</f>
        <v>2510</v>
      </c>
      <c r="K9" s="7"/>
      <c r="L9" s="7"/>
      <c r="M9" s="7">
        <v>239</v>
      </c>
      <c r="N9" s="7">
        <f>M9*E9</f>
        <v>2390</v>
      </c>
      <c r="O9" s="7"/>
      <c r="P9" s="7"/>
    </row>
    <row r="10" customHeight="1" spans="1:16">
      <c r="A10" s="7" t="s">
        <v>20</v>
      </c>
      <c r="B10" s="7" t="s">
        <v>21</v>
      </c>
      <c r="C10" s="7">
        <f t="shared" ref="C10:C73" si="3">I10+M10</f>
        <v>2928</v>
      </c>
      <c r="D10" s="7" t="s">
        <v>22</v>
      </c>
      <c r="E10" s="8">
        <v>1</v>
      </c>
      <c r="F10" s="7">
        <f t="shared" ref="F10:F73" si="4">C10*E10</f>
        <v>2928</v>
      </c>
      <c r="G10" s="7"/>
      <c r="H10" s="7"/>
      <c r="I10" s="7">
        <v>1125</v>
      </c>
      <c r="J10" s="7">
        <f t="shared" ref="J10:J73" si="5">I10*E10</f>
        <v>1125</v>
      </c>
      <c r="K10" s="7"/>
      <c r="L10" s="7"/>
      <c r="M10" s="7">
        <v>1803</v>
      </c>
      <c r="N10" s="7">
        <f t="shared" ref="N10:N73" si="6">M10*E10</f>
        <v>1803</v>
      </c>
      <c r="O10" s="7"/>
      <c r="P10" s="7"/>
    </row>
    <row r="11" customHeight="1" spans="1:16">
      <c r="A11" s="7" t="s">
        <v>23</v>
      </c>
      <c r="B11" s="7" t="s">
        <v>24</v>
      </c>
      <c r="C11" s="7">
        <f t="shared" si="3"/>
        <v>7778</v>
      </c>
      <c r="D11" s="7" t="s">
        <v>25</v>
      </c>
      <c r="E11" s="8">
        <v>0.5</v>
      </c>
      <c r="F11" s="7">
        <f t="shared" si="4"/>
        <v>3889</v>
      </c>
      <c r="G11" s="7"/>
      <c r="H11" s="7"/>
      <c r="I11" s="7">
        <v>3934</v>
      </c>
      <c r="J11" s="7">
        <f t="shared" si="5"/>
        <v>1967</v>
      </c>
      <c r="K11" s="7"/>
      <c r="L11" s="7"/>
      <c r="M11" s="7">
        <v>3844</v>
      </c>
      <c r="N11" s="7">
        <f t="shared" si="6"/>
        <v>1922</v>
      </c>
      <c r="O11" s="7"/>
      <c r="P11" s="7"/>
    </row>
    <row r="12" s="1" customFormat="1" customHeight="1" spans="1:16">
      <c r="A12" s="5">
        <v>1.2</v>
      </c>
      <c r="B12" s="5" t="s">
        <v>26</v>
      </c>
      <c r="C12" s="5"/>
      <c r="D12" s="5"/>
      <c r="E12" s="6"/>
      <c r="F12" s="5">
        <f>SUM(F13:F16)</f>
        <v>102543.5</v>
      </c>
      <c r="G12" s="5"/>
      <c r="H12" s="5"/>
      <c r="I12" s="5"/>
      <c r="J12" s="5">
        <f t="shared" ref="J12:N12" si="7">SUM(J13:J16)</f>
        <v>50445.5</v>
      </c>
      <c r="K12" s="5"/>
      <c r="L12" s="5"/>
      <c r="M12" s="5"/>
      <c r="N12" s="5">
        <f t="shared" si="7"/>
        <v>52098</v>
      </c>
      <c r="O12" s="5"/>
      <c r="P12" s="5"/>
    </row>
    <row r="13" customHeight="1" spans="1:16">
      <c r="A13" s="7" t="s">
        <v>27</v>
      </c>
      <c r="B13" s="7" t="s">
        <v>28</v>
      </c>
      <c r="C13" s="7">
        <f t="shared" si="3"/>
        <v>3719</v>
      </c>
      <c r="D13" s="7" t="s">
        <v>19</v>
      </c>
      <c r="E13" s="8">
        <v>18</v>
      </c>
      <c r="F13" s="7">
        <f t="shared" si="4"/>
        <v>66942</v>
      </c>
      <c r="G13" s="7"/>
      <c r="H13" s="7"/>
      <c r="I13" s="7">
        <v>1814</v>
      </c>
      <c r="J13" s="7">
        <f t="shared" si="5"/>
        <v>32652</v>
      </c>
      <c r="K13" s="7"/>
      <c r="L13" s="7"/>
      <c r="M13" s="7">
        <v>1905</v>
      </c>
      <c r="N13" s="7">
        <f t="shared" si="6"/>
        <v>34290</v>
      </c>
      <c r="O13" s="7"/>
      <c r="P13" s="7"/>
    </row>
    <row r="14" customHeight="1" spans="1:16">
      <c r="A14" s="7" t="s">
        <v>29</v>
      </c>
      <c r="B14" s="7" t="s">
        <v>30</v>
      </c>
      <c r="C14" s="7">
        <f t="shared" si="3"/>
        <v>899</v>
      </c>
      <c r="D14" s="7" t="s">
        <v>31</v>
      </c>
      <c r="E14" s="8">
        <v>30</v>
      </c>
      <c r="F14" s="7">
        <f t="shared" si="4"/>
        <v>26970</v>
      </c>
      <c r="G14" s="7"/>
      <c r="H14" s="7"/>
      <c r="I14" s="7">
        <v>426</v>
      </c>
      <c r="J14" s="7">
        <f t="shared" si="5"/>
        <v>12780</v>
      </c>
      <c r="K14" s="7"/>
      <c r="L14" s="7"/>
      <c r="M14" s="7">
        <v>473</v>
      </c>
      <c r="N14" s="7">
        <f t="shared" si="6"/>
        <v>14190</v>
      </c>
      <c r="O14" s="7"/>
      <c r="P14" s="7"/>
    </row>
    <row r="15" customHeight="1" spans="1:16">
      <c r="A15" s="7" t="s">
        <v>32</v>
      </c>
      <c r="B15" s="7" t="s">
        <v>33</v>
      </c>
      <c r="C15" s="7">
        <f t="shared" si="3"/>
        <v>1536</v>
      </c>
      <c r="D15" s="7" t="s">
        <v>19</v>
      </c>
      <c r="E15" s="8">
        <v>2</v>
      </c>
      <c r="F15" s="7">
        <f t="shared" si="4"/>
        <v>3072</v>
      </c>
      <c r="G15" s="7"/>
      <c r="H15" s="7"/>
      <c r="I15" s="7">
        <v>746</v>
      </c>
      <c r="J15" s="7">
        <f t="shared" si="5"/>
        <v>1492</v>
      </c>
      <c r="K15" s="7"/>
      <c r="L15" s="7"/>
      <c r="M15" s="7">
        <v>790</v>
      </c>
      <c r="N15" s="7">
        <f t="shared" si="6"/>
        <v>1580</v>
      </c>
      <c r="O15" s="7"/>
      <c r="P15" s="7"/>
    </row>
    <row r="16" customHeight="1" spans="1:16">
      <c r="A16" s="7" t="s">
        <v>34</v>
      </c>
      <c r="B16" s="7" t="s">
        <v>35</v>
      </c>
      <c r="C16" s="7">
        <f t="shared" si="3"/>
        <v>11119</v>
      </c>
      <c r="D16" s="7" t="s">
        <v>19</v>
      </c>
      <c r="E16" s="8">
        <v>0.5</v>
      </c>
      <c r="F16" s="7">
        <f t="shared" si="4"/>
        <v>5559.5</v>
      </c>
      <c r="G16" s="7"/>
      <c r="H16" s="7"/>
      <c r="I16" s="7">
        <v>7043</v>
      </c>
      <c r="J16" s="7">
        <f t="shared" si="5"/>
        <v>3521.5</v>
      </c>
      <c r="K16" s="7"/>
      <c r="L16" s="7"/>
      <c r="M16" s="7">
        <v>4076</v>
      </c>
      <c r="N16" s="7">
        <f t="shared" si="6"/>
        <v>2038</v>
      </c>
      <c r="O16" s="7"/>
      <c r="P16" s="7"/>
    </row>
    <row r="17" s="1" customFormat="1" customHeight="1" spans="1:16">
      <c r="A17" s="5">
        <v>2</v>
      </c>
      <c r="B17" s="5" t="s">
        <v>36</v>
      </c>
      <c r="C17" s="5"/>
      <c r="D17" s="5"/>
      <c r="E17" s="6"/>
      <c r="F17" s="5">
        <f>SUM(F18:F26)</f>
        <v>42058.4</v>
      </c>
      <c r="G17" s="5"/>
      <c r="H17" s="5"/>
      <c r="I17" s="5">
        <f t="shared" ref="I17:N17" si="8">SUM(I18:I26)</f>
        <v>13160</v>
      </c>
      <c r="J17" s="5">
        <f t="shared" si="8"/>
        <v>24235.2</v>
      </c>
      <c r="K17" s="5"/>
      <c r="L17" s="5"/>
      <c r="M17" s="5"/>
      <c r="N17" s="5">
        <f t="shared" si="8"/>
        <v>17823.2</v>
      </c>
      <c r="O17" s="5"/>
      <c r="P17" s="5"/>
    </row>
    <row r="18" customHeight="1" spans="1:16">
      <c r="A18" s="7">
        <v>2.1</v>
      </c>
      <c r="B18" s="7" t="s">
        <v>37</v>
      </c>
      <c r="C18" s="7">
        <f t="shared" si="3"/>
        <v>245</v>
      </c>
      <c r="D18" s="7" t="s">
        <v>38</v>
      </c>
      <c r="E18" s="8">
        <v>6</v>
      </c>
      <c r="F18" s="7">
        <f t="shared" si="4"/>
        <v>1470</v>
      </c>
      <c r="G18" s="7"/>
      <c r="H18" s="7"/>
      <c r="I18" s="7">
        <v>106</v>
      </c>
      <c r="J18" s="7">
        <f t="shared" si="5"/>
        <v>636</v>
      </c>
      <c r="K18" s="7"/>
      <c r="L18" s="7"/>
      <c r="M18" s="7">
        <v>139</v>
      </c>
      <c r="N18" s="7">
        <f t="shared" si="6"/>
        <v>834</v>
      </c>
      <c r="O18" s="7"/>
      <c r="P18" s="7"/>
    </row>
    <row r="19" customHeight="1" spans="1:16">
      <c r="A19" s="7">
        <v>2.2</v>
      </c>
      <c r="B19" s="7" t="s">
        <v>39</v>
      </c>
      <c r="C19" s="7">
        <f t="shared" si="3"/>
        <v>298</v>
      </c>
      <c r="D19" s="7" t="s">
        <v>38</v>
      </c>
      <c r="E19" s="8">
        <v>4</v>
      </c>
      <c r="F19" s="7">
        <f t="shared" si="4"/>
        <v>1192</v>
      </c>
      <c r="G19" s="7"/>
      <c r="H19" s="7"/>
      <c r="I19" s="7">
        <v>143</v>
      </c>
      <c r="J19" s="7">
        <f t="shared" si="5"/>
        <v>572</v>
      </c>
      <c r="K19" s="7"/>
      <c r="L19" s="7"/>
      <c r="M19" s="7">
        <v>155</v>
      </c>
      <c r="N19" s="7">
        <f t="shared" si="6"/>
        <v>620</v>
      </c>
      <c r="O19" s="7"/>
      <c r="P19" s="7"/>
    </row>
    <row r="20" customHeight="1" spans="1:16">
      <c r="A20" s="7">
        <v>2.3</v>
      </c>
      <c r="B20" s="7" t="s">
        <v>40</v>
      </c>
      <c r="C20" s="7">
        <f t="shared" si="3"/>
        <v>525</v>
      </c>
      <c r="D20" s="7" t="s">
        <v>38</v>
      </c>
      <c r="E20" s="8">
        <v>0.8</v>
      </c>
      <c r="F20" s="7">
        <f t="shared" si="4"/>
        <v>420</v>
      </c>
      <c r="G20" s="7"/>
      <c r="H20" s="7"/>
      <c r="I20" s="7">
        <v>308</v>
      </c>
      <c r="J20" s="7">
        <f t="shared" si="5"/>
        <v>246.4</v>
      </c>
      <c r="K20" s="7"/>
      <c r="L20" s="7"/>
      <c r="M20" s="7">
        <v>217</v>
      </c>
      <c r="N20" s="7">
        <f t="shared" si="6"/>
        <v>173.6</v>
      </c>
      <c r="O20" s="7"/>
      <c r="P20" s="7"/>
    </row>
    <row r="21" customHeight="1" spans="1:16">
      <c r="A21" s="7">
        <v>2.4</v>
      </c>
      <c r="B21" s="7" t="s">
        <v>41</v>
      </c>
      <c r="C21" s="7">
        <f t="shared" si="3"/>
        <v>608</v>
      </c>
      <c r="D21" s="7" t="s">
        <v>38</v>
      </c>
      <c r="E21" s="8">
        <v>6</v>
      </c>
      <c r="F21" s="7">
        <f t="shared" si="4"/>
        <v>3648</v>
      </c>
      <c r="G21" s="7"/>
      <c r="H21" s="7"/>
      <c r="I21" s="7">
        <v>350</v>
      </c>
      <c r="J21" s="7">
        <f t="shared" si="5"/>
        <v>2100</v>
      </c>
      <c r="K21" s="7"/>
      <c r="L21" s="7"/>
      <c r="M21" s="7">
        <v>258</v>
      </c>
      <c r="N21" s="7">
        <f t="shared" si="6"/>
        <v>1548</v>
      </c>
      <c r="O21" s="7"/>
      <c r="P21" s="7"/>
    </row>
    <row r="22" customHeight="1" spans="1:16">
      <c r="A22" s="7">
        <v>2.5</v>
      </c>
      <c r="B22" s="7" t="s">
        <v>42</v>
      </c>
      <c r="C22" s="7">
        <f t="shared" si="3"/>
        <v>952</v>
      </c>
      <c r="D22" s="7" t="s">
        <v>38</v>
      </c>
      <c r="E22" s="8">
        <v>0.7</v>
      </c>
      <c r="F22" s="7">
        <f t="shared" si="4"/>
        <v>666.4</v>
      </c>
      <c r="G22" s="7"/>
      <c r="H22" s="7"/>
      <c r="I22" s="7">
        <v>629</v>
      </c>
      <c r="J22" s="7">
        <f t="shared" si="5"/>
        <v>440.3</v>
      </c>
      <c r="K22" s="7"/>
      <c r="L22" s="7"/>
      <c r="M22" s="7">
        <v>323</v>
      </c>
      <c r="N22" s="7">
        <f t="shared" si="6"/>
        <v>226.1</v>
      </c>
      <c r="O22" s="7"/>
      <c r="P22" s="7"/>
    </row>
    <row r="23" customHeight="1" spans="1:16">
      <c r="A23" s="7">
        <v>2.6</v>
      </c>
      <c r="B23" s="7" t="s">
        <v>43</v>
      </c>
      <c r="C23" s="7">
        <f t="shared" si="3"/>
        <v>329</v>
      </c>
      <c r="D23" s="7" t="s">
        <v>38</v>
      </c>
      <c r="E23" s="8">
        <v>5</v>
      </c>
      <c r="F23" s="7">
        <f t="shared" si="4"/>
        <v>1645</v>
      </c>
      <c r="G23" s="7"/>
      <c r="H23" s="7"/>
      <c r="I23" s="7">
        <v>173</v>
      </c>
      <c r="J23" s="7">
        <f t="shared" si="5"/>
        <v>865</v>
      </c>
      <c r="K23" s="7"/>
      <c r="L23" s="7"/>
      <c r="M23" s="7">
        <v>156</v>
      </c>
      <c r="N23" s="7">
        <f t="shared" si="6"/>
        <v>780</v>
      </c>
      <c r="O23" s="7"/>
      <c r="P23" s="7"/>
    </row>
    <row r="24" customHeight="1" spans="1:16">
      <c r="A24" s="7">
        <v>2.7</v>
      </c>
      <c r="B24" s="7" t="s">
        <v>44</v>
      </c>
      <c r="C24" s="7">
        <f t="shared" si="3"/>
        <v>2138</v>
      </c>
      <c r="D24" s="7" t="s">
        <v>38</v>
      </c>
      <c r="E24" s="8">
        <v>2</v>
      </c>
      <c r="F24" s="7">
        <f t="shared" si="4"/>
        <v>4276</v>
      </c>
      <c r="G24" s="7"/>
      <c r="H24" s="7"/>
      <c r="I24" s="7">
        <v>1203</v>
      </c>
      <c r="J24" s="7">
        <f t="shared" si="5"/>
        <v>2406</v>
      </c>
      <c r="K24" s="7"/>
      <c r="L24" s="7"/>
      <c r="M24" s="7">
        <v>935</v>
      </c>
      <c r="N24" s="7">
        <f t="shared" si="6"/>
        <v>1870</v>
      </c>
      <c r="O24" s="7"/>
      <c r="P24" s="7"/>
    </row>
    <row r="25" customHeight="1" spans="1:16">
      <c r="A25" s="7">
        <v>2.8</v>
      </c>
      <c r="B25" s="7" t="s">
        <v>45</v>
      </c>
      <c r="C25" s="7">
        <f t="shared" si="3"/>
        <v>19402</v>
      </c>
      <c r="D25" s="7" t="s">
        <v>25</v>
      </c>
      <c r="E25" s="8">
        <v>0.5</v>
      </c>
      <c r="F25" s="7">
        <f t="shared" si="4"/>
        <v>9701</v>
      </c>
      <c r="G25" s="7"/>
      <c r="H25" s="7"/>
      <c r="I25" s="7">
        <v>10099</v>
      </c>
      <c r="J25" s="7">
        <f t="shared" si="5"/>
        <v>5049.5</v>
      </c>
      <c r="K25" s="7"/>
      <c r="L25" s="7"/>
      <c r="M25" s="7">
        <v>9303</v>
      </c>
      <c r="N25" s="7">
        <f t="shared" si="6"/>
        <v>4651.5</v>
      </c>
      <c r="O25" s="7"/>
      <c r="P25" s="7"/>
    </row>
    <row r="26" customHeight="1" spans="1:16">
      <c r="A26" s="7">
        <v>2.9</v>
      </c>
      <c r="B26" s="7" t="s">
        <v>46</v>
      </c>
      <c r="C26" s="7">
        <f t="shared" si="3"/>
        <v>238</v>
      </c>
      <c r="D26" s="7" t="s">
        <v>47</v>
      </c>
      <c r="E26" s="8">
        <v>80</v>
      </c>
      <c r="F26" s="7">
        <f t="shared" si="4"/>
        <v>19040</v>
      </c>
      <c r="G26" s="7"/>
      <c r="H26" s="7"/>
      <c r="I26" s="7">
        <v>149</v>
      </c>
      <c r="J26" s="7">
        <f t="shared" si="5"/>
        <v>11920</v>
      </c>
      <c r="K26" s="7"/>
      <c r="L26" s="7"/>
      <c r="M26" s="7">
        <v>89</v>
      </c>
      <c r="N26" s="7">
        <f t="shared" si="6"/>
        <v>7120</v>
      </c>
      <c r="O26" s="7"/>
      <c r="P26" s="7"/>
    </row>
    <row r="27" s="1" customFormat="1" customHeight="1" spans="1:16">
      <c r="A27" s="5">
        <v>3</v>
      </c>
      <c r="B27" s="5" t="s">
        <v>49</v>
      </c>
      <c r="C27" s="5"/>
      <c r="D27" s="5"/>
      <c r="E27" s="6"/>
      <c r="F27" s="5">
        <f>F28+F29+F34+F38+F39+F44+F45+F46+F47</f>
        <v>31227</v>
      </c>
      <c r="G27" s="5"/>
      <c r="H27" s="5"/>
      <c r="I27" s="5"/>
      <c r="J27" s="5">
        <f t="shared" ref="J27:N27" si="9">J28+J29+J34+J38+J39+J44+J45+J46+J47</f>
        <v>16552</v>
      </c>
      <c r="K27" s="5"/>
      <c r="L27" s="5"/>
      <c r="M27" s="5"/>
      <c r="N27" s="5">
        <f t="shared" si="9"/>
        <v>14675</v>
      </c>
      <c r="O27" s="5"/>
      <c r="P27" s="5"/>
    </row>
    <row r="28" customHeight="1" spans="1:16">
      <c r="A28" s="7">
        <v>3.1</v>
      </c>
      <c r="B28" s="7" t="s">
        <v>50</v>
      </c>
      <c r="C28" s="7">
        <f t="shared" si="3"/>
        <v>287</v>
      </c>
      <c r="D28" s="7" t="s">
        <v>38</v>
      </c>
      <c r="E28" s="8">
        <v>6</v>
      </c>
      <c r="F28" s="7">
        <f t="shared" si="4"/>
        <v>1722</v>
      </c>
      <c r="G28" s="7"/>
      <c r="H28" s="7"/>
      <c r="I28" s="7">
        <v>166</v>
      </c>
      <c r="J28" s="7">
        <f t="shared" si="5"/>
        <v>996</v>
      </c>
      <c r="K28" s="7"/>
      <c r="L28" s="7"/>
      <c r="M28" s="7">
        <v>121</v>
      </c>
      <c r="N28" s="7">
        <f t="shared" si="6"/>
        <v>726</v>
      </c>
      <c r="O28" s="7"/>
      <c r="P28" s="7"/>
    </row>
    <row r="29" s="1" customFormat="1" customHeight="1" spans="1:16">
      <c r="A29" s="5">
        <v>3.2</v>
      </c>
      <c r="B29" s="5" t="s">
        <v>51</v>
      </c>
      <c r="C29" s="5"/>
      <c r="D29" s="5"/>
      <c r="E29" s="6"/>
      <c r="F29" s="5">
        <f>SUM(F30:F33)</f>
        <v>4035</v>
      </c>
      <c r="G29" s="5"/>
      <c r="H29" s="5"/>
      <c r="I29" s="5"/>
      <c r="J29" s="5">
        <f t="shared" ref="J29:N29" si="10">SUM(J30:J33)</f>
        <v>2334</v>
      </c>
      <c r="K29" s="5"/>
      <c r="L29" s="5"/>
      <c r="M29" s="5"/>
      <c r="N29" s="5">
        <f t="shared" si="10"/>
        <v>1701</v>
      </c>
      <c r="O29" s="5"/>
      <c r="P29" s="5"/>
    </row>
    <row r="30" customHeight="1" spans="1:16">
      <c r="A30" s="7" t="s">
        <v>53</v>
      </c>
      <c r="B30" s="7" t="s">
        <v>54</v>
      </c>
      <c r="C30" s="7">
        <f t="shared" si="3"/>
        <v>303</v>
      </c>
      <c r="D30" s="7" t="s">
        <v>55</v>
      </c>
      <c r="E30" s="8">
        <v>3</v>
      </c>
      <c r="F30" s="7">
        <f t="shared" si="4"/>
        <v>909</v>
      </c>
      <c r="G30" s="7"/>
      <c r="H30" s="7"/>
      <c r="I30" s="7">
        <v>177</v>
      </c>
      <c r="J30" s="7">
        <f t="shared" si="5"/>
        <v>531</v>
      </c>
      <c r="K30" s="7"/>
      <c r="L30" s="7"/>
      <c r="M30" s="7">
        <v>126</v>
      </c>
      <c r="N30" s="7">
        <f t="shared" si="6"/>
        <v>378</v>
      </c>
      <c r="O30" s="7"/>
      <c r="P30" s="7"/>
    </row>
    <row r="31" customHeight="1" spans="1:16">
      <c r="A31" s="7" t="s">
        <v>56</v>
      </c>
      <c r="B31" s="7" t="s">
        <v>57</v>
      </c>
      <c r="C31" s="7">
        <f t="shared" si="3"/>
        <v>317</v>
      </c>
      <c r="D31" s="7" t="s">
        <v>55</v>
      </c>
      <c r="E31" s="8">
        <v>3</v>
      </c>
      <c r="F31" s="7">
        <f t="shared" si="4"/>
        <v>951</v>
      </c>
      <c r="G31" s="7"/>
      <c r="H31" s="7"/>
      <c r="I31" s="7">
        <v>187</v>
      </c>
      <c r="J31" s="7">
        <f t="shared" si="5"/>
        <v>561</v>
      </c>
      <c r="K31" s="7"/>
      <c r="L31" s="7"/>
      <c r="M31" s="7">
        <v>130</v>
      </c>
      <c r="N31" s="7">
        <f t="shared" si="6"/>
        <v>390</v>
      </c>
      <c r="O31" s="7"/>
      <c r="P31" s="7"/>
    </row>
    <row r="32" customHeight="1" spans="1:16">
      <c r="A32" s="7" t="s">
        <v>58</v>
      </c>
      <c r="B32" s="7" t="s">
        <v>59</v>
      </c>
      <c r="C32" s="7">
        <f t="shared" si="3"/>
        <v>324</v>
      </c>
      <c r="D32" s="7" t="s">
        <v>55</v>
      </c>
      <c r="E32" s="8">
        <v>3</v>
      </c>
      <c r="F32" s="7">
        <f t="shared" si="4"/>
        <v>972</v>
      </c>
      <c r="G32" s="7"/>
      <c r="H32" s="7"/>
      <c r="I32" s="7">
        <v>180</v>
      </c>
      <c r="J32" s="7">
        <f t="shared" si="5"/>
        <v>540</v>
      </c>
      <c r="K32" s="7"/>
      <c r="L32" s="7"/>
      <c r="M32" s="7">
        <v>144</v>
      </c>
      <c r="N32" s="7">
        <f t="shared" si="6"/>
        <v>432</v>
      </c>
      <c r="O32" s="7"/>
      <c r="P32" s="7"/>
    </row>
    <row r="33" customHeight="1" spans="1:16">
      <c r="A33" s="7" t="s">
        <v>60</v>
      </c>
      <c r="B33" s="7" t="s">
        <v>61</v>
      </c>
      <c r="C33" s="7">
        <f t="shared" si="3"/>
        <v>401</v>
      </c>
      <c r="D33" s="7" t="s">
        <v>55</v>
      </c>
      <c r="E33" s="8">
        <v>3</v>
      </c>
      <c r="F33" s="7">
        <f t="shared" si="4"/>
        <v>1203</v>
      </c>
      <c r="G33" s="7"/>
      <c r="H33" s="7"/>
      <c r="I33" s="7">
        <v>234</v>
      </c>
      <c r="J33" s="7">
        <f t="shared" si="5"/>
        <v>702</v>
      </c>
      <c r="K33" s="7"/>
      <c r="L33" s="7"/>
      <c r="M33" s="7">
        <v>167</v>
      </c>
      <c r="N33" s="7">
        <f t="shared" si="6"/>
        <v>501</v>
      </c>
      <c r="O33" s="7"/>
      <c r="P33" s="7"/>
    </row>
    <row r="34" s="1" customFormat="1" customHeight="1" spans="1:16">
      <c r="A34" s="5">
        <v>3.3</v>
      </c>
      <c r="B34" s="5" t="s">
        <v>62</v>
      </c>
      <c r="C34" s="5"/>
      <c r="D34" s="5"/>
      <c r="E34" s="6"/>
      <c r="F34" s="5">
        <f>SUM(F35:F37)</f>
        <v>2330</v>
      </c>
      <c r="G34" s="5"/>
      <c r="H34" s="5"/>
      <c r="I34" s="5"/>
      <c r="J34" s="5">
        <f t="shared" ref="J34:N34" si="11">SUM(J35:J37)</f>
        <v>1312</v>
      </c>
      <c r="K34" s="5"/>
      <c r="L34" s="5"/>
      <c r="M34" s="5"/>
      <c r="N34" s="5">
        <f t="shared" si="11"/>
        <v>1018</v>
      </c>
      <c r="O34" s="5"/>
      <c r="P34" s="5"/>
    </row>
    <row r="35" customHeight="1" spans="1:16">
      <c r="A35" s="7" t="s">
        <v>63</v>
      </c>
      <c r="B35" s="7" t="s">
        <v>64</v>
      </c>
      <c r="C35" s="7">
        <f t="shared" si="3"/>
        <v>655</v>
      </c>
      <c r="D35" s="7" t="s">
        <v>55</v>
      </c>
      <c r="E35" s="8">
        <v>2</v>
      </c>
      <c r="F35" s="7">
        <f t="shared" si="4"/>
        <v>1310</v>
      </c>
      <c r="G35" s="7"/>
      <c r="H35" s="7"/>
      <c r="I35" s="7">
        <v>367</v>
      </c>
      <c r="J35" s="7">
        <f t="shared" si="5"/>
        <v>734</v>
      </c>
      <c r="K35" s="7"/>
      <c r="L35" s="7"/>
      <c r="M35" s="7">
        <v>288</v>
      </c>
      <c r="N35" s="7">
        <f t="shared" si="6"/>
        <v>576</v>
      </c>
      <c r="O35" s="7"/>
      <c r="P35" s="7"/>
    </row>
    <row r="36" customHeight="1" spans="1:16">
      <c r="A36" s="7" t="s">
        <v>65</v>
      </c>
      <c r="B36" s="7" t="s">
        <v>66</v>
      </c>
      <c r="C36" s="7">
        <f t="shared" si="3"/>
        <v>596</v>
      </c>
      <c r="D36" s="7" t="s">
        <v>55</v>
      </c>
      <c r="E36" s="8">
        <v>1</v>
      </c>
      <c r="F36" s="7">
        <f t="shared" si="4"/>
        <v>596</v>
      </c>
      <c r="G36" s="7"/>
      <c r="H36" s="7"/>
      <c r="I36" s="7">
        <v>335</v>
      </c>
      <c r="J36" s="7">
        <f t="shared" si="5"/>
        <v>335</v>
      </c>
      <c r="K36" s="7"/>
      <c r="L36" s="7"/>
      <c r="M36" s="7">
        <v>261</v>
      </c>
      <c r="N36" s="7">
        <f t="shared" si="6"/>
        <v>261</v>
      </c>
      <c r="O36" s="7"/>
      <c r="P36" s="7"/>
    </row>
    <row r="37" customHeight="1" spans="1:16">
      <c r="A37" s="7" t="s">
        <v>67</v>
      </c>
      <c r="B37" s="7" t="s">
        <v>68</v>
      </c>
      <c r="C37" s="7">
        <f t="shared" si="3"/>
        <v>424</v>
      </c>
      <c r="D37" s="7" t="s">
        <v>38</v>
      </c>
      <c r="E37" s="8">
        <v>1</v>
      </c>
      <c r="F37" s="7">
        <f t="shared" si="4"/>
        <v>424</v>
      </c>
      <c r="G37" s="7"/>
      <c r="H37" s="7"/>
      <c r="I37" s="7">
        <v>243</v>
      </c>
      <c r="J37" s="7">
        <f t="shared" si="5"/>
        <v>243</v>
      </c>
      <c r="K37" s="7"/>
      <c r="L37" s="7"/>
      <c r="M37" s="7">
        <v>181</v>
      </c>
      <c r="N37" s="7">
        <f t="shared" si="6"/>
        <v>181</v>
      </c>
      <c r="O37" s="7"/>
      <c r="P37" s="7"/>
    </row>
    <row r="38" customHeight="1" spans="1:16">
      <c r="A38" s="7">
        <v>3.4</v>
      </c>
      <c r="B38" s="7" t="s">
        <v>69</v>
      </c>
      <c r="C38" s="7">
        <f t="shared" si="3"/>
        <v>206</v>
      </c>
      <c r="D38" s="7" t="s">
        <v>38</v>
      </c>
      <c r="E38" s="8">
        <v>10</v>
      </c>
      <c r="F38" s="7">
        <f t="shared" si="4"/>
        <v>2060</v>
      </c>
      <c r="G38" s="7"/>
      <c r="H38" s="7"/>
      <c r="I38" s="7">
        <v>129</v>
      </c>
      <c r="J38" s="7">
        <f t="shared" si="5"/>
        <v>1290</v>
      </c>
      <c r="K38" s="7"/>
      <c r="L38" s="7"/>
      <c r="M38" s="7">
        <v>77</v>
      </c>
      <c r="N38" s="7">
        <f t="shared" si="6"/>
        <v>770</v>
      </c>
      <c r="O38" s="7"/>
      <c r="P38" s="7"/>
    </row>
    <row r="39" s="1" customFormat="1" customHeight="1" spans="1:16">
      <c r="A39" s="5">
        <v>3.5</v>
      </c>
      <c r="B39" s="5" t="s">
        <v>70</v>
      </c>
      <c r="C39" s="5"/>
      <c r="D39" s="5"/>
      <c r="E39" s="6"/>
      <c r="F39" s="5">
        <f>SUM(F40:F43)</f>
        <v>6290</v>
      </c>
      <c r="G39" s="5"/>
      <c r="H39" s="5"/>
      <c r="I39" s="5"/>
      <c r="J39" s="5">
        <f t="shared" ref="J39:N39" si="12">SUM(J40:J43)</f>
        <v>3635</v>
      </c>
      <c r="K39" s="5"/>
      <c r="L39" s="5"/>
      <c r="M39" s="5"/>
      <c r="N39" s="5">
        <f t="shared" si="12"/>
        <v>2655</v>
      </c>
      <c r="O39" s="5"/>
      <c r="P39" s="5"/>
    </row>
    <row r="40" customHeight="1" spans="1:16">
      <c r="A40" s="7" t="s">
        <v>71</v>
      </c>
      <c r="B40" s="7" t="s">
        <v>72</v>
      </c>
      <c r="C40" s="7">
        <f t="shared" si="3"/>
        <v>288</v>
      </c>
      <c r="D40" s="7" t="s">
        <v>38</v>
      </c>
      <c r="E40" s="8">
        <v>5</v>
      </c>
      <c r="F40" s="7">
        <f t="shared" si="4"/>
        <v>1440</v>
      </c>
      <c r="G40" s="7"/>
      <c r="H40" s="7"/>
      <c r="I40" s="7">
        <v>177</v>
      </c>
      <c r="J40" s="7">
        <f t="shared" si="5"/>
        <v>885</v>
      </c>
      <c r="K40" s="7"/>
      <c r="L40" s="7"/>
      <c r="M40" s="7">
        <v>111</v>
      </c>
      <c r="N40" s="7">
        <f t="shared" si="6"/>
        <v>555</v>
      </c>
      <c r="O40" s="7"/>
      <c r="P40" s="7"/>
    </row>
    <row r="41" customHeight="1" spans="1:16">
      <c r="A41" s="7" t="s">
        <v>73</v>
      </c>
      <c r="B41" s="7" t="s">
        <v>74</v>
      </c>
      <c r="C41" s="7">
        <f t="shared" si="3"/>
        <v>316</v>
      </c>
      <c r="D41" s="7" t="s">
        <v>38</v>
      </c>
      <c r="E41" s="8">
        <v>5</v>
      </c>
      <c r="F41" s="7">
        <f t="shared" si="4"/>
        <v>1580</v>
      </c>
      <c r="G41" s="7"/>
      <c r="H41" s="7"/>
      <c r="I41" s="7">
        <v>180</v>
      </c>
      <c r="J41" s="7">
        <f t="shared" si="5"/>
        <v>900</v>
      </c>
      <c r="K41" s="7"/>
      <c r="L41" s="7"/>
      <c r="M41" s="7">
        <v>136</v>
      </c>
      <c r="N41" s="7">
        <f t="shared" si="6"/>
        <v>680</v>
      </c>
      <c r="O41" s="7"/>
      <c r="P41" s="7"/>
    </row>
    <row r="42" customHeight="1" spans="1:16">
      <c r="A42" s="7" t="s">
        <v>75</v>
      </c>
      <c r="B42" s="7" t="s">
        <v>76</v>
      </c>
      <c r="C42" s="7">
        <f t="shared" si="3"/>
        <v>358</v>
      </c>
      <c r="D42" s="7" t="s">
        <v>38</v>
      </c>
      <c r="E42" s="8">
        <v>5</v>
      </c>
      <c r="F42" s="7">
        <f t="shared" si="4"/>
        <v>1790</v>
      </c>
      <c r="G42" s="7"/>
      <c r="H42" s="7"/>
      <c r="I42" s="7">
        <v>202</v>
      </c>
      <c r="J42" s="7">
        <f t="shared" si="5"/>
        <v>1010</v>
      </c>
      <c r="K42" s="7"/>
      <c r="L42" s="7"/>
      <c r="M42" s="7">
        <v>156</v>
      </c>
      <c r="N42" s="7">
        <f t="shared" si="6"/>
        <v>780</v>
      </c>
      <c r="O42" s="7"/>
      <c r="P42" s="7"/>
    </row>
    <row r="43" customHeight="1" spans="1:16">
      <c r="A43" s="7" t="s">
        <v>77</v>
      </c>
      <c r="B43" s="7" t="s">
        <v>78</v>
      </c>
      <c r="C43" s="7">
        <f t="shared" si="3"/>
        <v>296</v>
      </c>
      <c r="D43" s="7" t="s">
        <v>38</v>
      </c>
      <c r="E43" s="8">
        <v>5</v>
      </c>
      <c r="F43" s="7">
        <f t="shared" si="4"/>
        <v>1480</v>
      </c>
      <c r="G43" s="7"/>
      <c r="H43" s="7"/>
      <c r="I43" s="7">
        <v>168</v>
      </c>
      <c r="J43" s="7">
        <f t="shared" si="5"/>
        <v>840</v>
      </c>
      <c r="K43" s="7"/>
      <c r="L43" s="7"/>
      <c r="M43" s="7">
        <v>128</v>
      </c>
      <c r="N43" s="7">
        <f t="shared" si="6"/>
        <v>640</v>
      </c>
      <c r="O43" s="7"/>
      <c r="P43" s="7"/>
    </row>
    <row r="44" customHeight="1" spans="1:16">
      <c r="A44" s="7">
        <v>3.6</v>
      </c>
      <c r="B44" s="7" t="s">
        <v>79</v>
      </c>
      <c r="C44" s="7">
        <f t="shared" si="3"/>
        <v>270</v>
      </c>
      <c r="D44" s="7" t="s">
        <v>38</v>
      </c>
      <c r="E44" s="8">
        <v>5</v>
      </c>
      <c r="F44" s="7">
        <f t="shared" si="4"/>
        <v>1350</v>
      </c>
      <c r="G44" s="7"/>
      <c r="H44" s="7"/>
      <c r="I44" s="7">
        <v>167</v>
      </c>
      <c r="J44" s="7">
        <f t="shared" si="5"/>
        <v>835</v>
      </c>
      <c r="K44" s="7"/>
      <c r="L44" s="7"/>
      <c r="M44" s="7">
        <v>103</v>
      </c>
      <c r="N44" s="7">
        <f t="shared" si="6"/>
        <v>515</v>
      </c>
      <c r="O44" s="7"/>
      <c r="P44" s="7"/>
    </row>
    <row r="45" customHeight="1" spans="1:16">
      <c r="A45" s="7">
        <v>3.7</v>
      </c>
      <c r="B45" s="7" t="s">
        <v>80</v>
      </c>
      <c r="C45" s="7">
        <f t="shared" si="3"/>
        <v>667</v>
      </c>
      <c r="D45" s="7" t="s">
        <v>38</v>
      </c>
      <c r="E45" s="8">
        <v>10</v>
      </c>
      <c r="F45" s="7">
        <f t="shared" si="4"/>
        <v>6670</v>
      </c>
      <c r="G45" s="7"/>
      <c r="H45" s="7"/>
      <c r="I45" s="7">
        <v>233</v>
      </c>
      <c r="J45" s="7">
        <f t="shared" si="5"/>
        <v>2330</v>
      </c>
      <c r="K45" s="7"/>
      <c r="L45" s="7"/>
      <c r="M45" s="7">
        <v>434</v>
      </c>
      <c r="N45" s="7">
        <f t="shared" si="6"/>
        <v>4340</v>
      </c>
      <c r="O45" s="7"/>
      <c r="P45" s="7"/>
    </row>
    <row r="46" customHeight="1" spans="1:16">
      <c r="A46" s="7">
        <v>3.8</v>
      </c>
      <c r="B46" s="7" t="s">
        <v>81</v>
      </c>
      <c r="C46" s="7">
        <f t="shared" si="3"/>
        <v>468</v>
      </c>
      <c r="D46" s="7" t="s">
        <v>38</v>
      </c>
      <c r="E46" s="8">
        <v>10</v>
      </c>
      <c r="F46" s="7">
        <f t="shared" si="4"/>
        <v>4680</v>
      </c>
      <c r="G46" s="7"/>
      <c r="H46" s="7"/>
      <c r="I46" s="7">
        <v>244</v>
      </c>
      <c r="J46" s="7">
        <f t="shared" si="5"/>
        <v>2440</v>
      </c>
      <c r="K46" s="7"/>
      <c r="L46" s="7"/>
      <c r="M46" s="7">
        <v>224</v>
      </c>
      <c r="N46" s="7">
        <f t="shared" si="6"/>
        <v>2240</v>
      </c>
      <c r="O46" s="7"/>
      <c r="P46" s="7"/>
    </row>
    <row r="47" customHeight="1" spans="1:16">
      <c r="A47" s="7">
        <v>3.9</v>
      </c>
      <c r="B47" s="7" t="s">
        <v>82</v>
      </c>
      <c r="C47" s="7">
        <f t="shared" si="3"/>
        <v>209</v>
      </c>
      <c r="D47" s="7" t="s">
        <v>38</v>
      </c>
      <c r="E47" s="8">
        <v>10</v>
      </c>
      <c r="F47" s="7">
        <f t="shared" si="4"/>
        <v>2090</v>
      </c>
      <c r="G47" s="7"/>
      <c r="H47" s="7"/>
      <c r="I47" s="7">
        <v>138</v>
      </c>
      <c r="J47" s="7">
        <f t="shared" si="5"/>
        <v>1380</v>
      </c>
      <c r="K47" s="7"/>
      <c r="L47" s="7"/>
      <c r="M47" s="7">
        <v>71</v>
      </c>
      <c r="N47" s="7">
        <f t="shared" si="6"/>
        <v>710</v>
      </c>
      <c r="O47" s="7"/>
      <c r="P47" s="7"/>
    </row>
    <row r="48" s="1" customFormat="1" customHeight="1" spans="1:16">
      <c r="A48" s="5">
        <v>4</v>
      </c>
      <c r="B48" s="5" t="s">
        <v>83</v>
      </c>
      <c r="C48" s="5"/>
      <c r="D48" s="5"/>
      <c r="E48" s="6"/>
      <c r="F48" s="5">
        <f>SUM(F49:F67)+F70+F73+F74+F75</f>
        <v>648511.09</v>
      </c>
      <c r="G48" s="5"/>
      <c r="H48" s="5"/>
      <c r="I48" s="5"/>
      <c r="J48" s="5">
        <f t="shared" ref="J48:N48" si="13">SUM(J49:J67)+J70+J73+J74+J75</f>
        <v>375345.745</v>
      </c>
      <c r="K48" s="5"/>
      <c r="L48" s="5"/>
      <c r="M48" s="5"/>
      <c r="N48" s="5">
        <f t="shared" si="13"/>
        <v>273165.345</v>
      </c>
      <c r="O48" s="5"/>
      <c r="P48" s="5"/>
    </row>
    <row r="49" customHeight="1" spans="1:16">
      <c r="A49" s="7">
        <v>4.1</v>
      </c>
      <c r="B49" s="7" t="s">
        <v>84</v>
      </c>
      <c r="C49" s="7">
        <f t="shared" si="3"/>
        <v>561105</v>
      </c>
      <c r="D49" s="7" t="s">
        <v>38</v>
      </c>
      <c r="E49" s="8">
        <v>0.1</v>
      </c>
      <c r="F49" s="7">
        <f t="shared" si="4"/>
        <v>56110.5</v>
      </c>
      <c r="G49" s="7"/>
      <c r="H49" s="7"/>
      <c r="I49" s="7">
        <v>251266</v>
      </c>
      <c r="J49" s="7">
        <f t="shared" si="5"/>
        <v>25126.6</v>
      </c>
      <c r="K49" s="7"/>
      <c r="L49" s="7"/>
      <c r="M49" s="7">
        <v>309839</v>
      </c>
      <c r="N49" s="7">
        <f t="shared" si="6"/>
        <v>30983.9</v>
      </c>
      <c r="O49" s="7"/>
      <c r="P49" s="7"/>
    </row>
    <row r="50" customHeight="1" spans="1:16">
      <c r="A50" s="7">
        <v>4.2</v>
      </c>
      <c r="B50" s="7" t="s">
        <v>85</v>
      </c>
      <c r="C50" s="7">
        <f t="shared" si="3"/>
        <v>508550</v>
      </c>
      <c r="D50" s="7" t="s">
        <v>38</v>
      </c>
      <c r="E50" s="8">
        <v>0.05</v>
      </c>
      <c r="F50" s="7">
        <f t="shared" si="4"/>
        <v>25427.5</v>
      </c>
      <c r="G50" s="7"/>
      <c r="H50" s="7"/>
      <c r="I50" s="7">
        <v>219805</v>
      </c>
      <c r="J50" s="7">
        <f t="shared" si="5"/>
        <v>10990.25</v>
      </c>
      <c r="K50" s="7"/>
      <c r="L50" s="7"/>
      <c r="M50" s="7">
        <v>288745</v>
      </c>
      <c r="N50" s="7">
        <f t="shared" si="6"/>
        <v>14437.25</v>
      </c>
      <c r="O50" s="7"/>
      <c r="P50" s="7"/>
    </row>
    <row r="51" customHeight="1" spans="1:16">
      <c r="A51" s="7">
        <v>4.3</v>
      </c>
      <c r="B51" s="7" t="s">
        <v>86</v>
      </c>
      <c r="C51" s="7">
        <f t="shared" si="3"/>
        <v>47714</v>
      </c>
      <c r="D51" s="7" t="s">
        <v>87</v>
      </c>
      <c r="E51" s="8">
        <v>0.5</v>
      </c>
      <c r="F51" s="7">
        <f t="shared" si="4"/>
        <v>23857</v>
      </c>
      <c r="G51" s="7"/>
      <c r="H51" s="7"/>
      <c r="I51" s="7">
        <v>22402</v>
      </c>
      <c r="J51" s="7">
        <f t="shared" si="5"/>
        <v>11201</v>
      </c>
      <c r="K51" s="7"/>
      <c r="L51" s="7"/>
      <c r="M51" s="7">
        <v>25312</v>
      </c>
      <c r="N51" s="7">
        <f t="shared" si="6"/>
        <v>12656</v>
      </c>
      <c r="O51" s="7"/>
      <c r="P51" s="7"/>
    </row>
    <row r="52" customHeight="1" spans="1:16">
      <c r="A52" s="7">
        <v>4.4</v>
      </c>
      <c r="B52" s="7" t="s">
        <v>88</v>
      </c>
      <c r="C52" s="7">
        <f t="shared" si="3"/>
        <v>43261</v>
      </c>
      <c r="D52" s="7" t="s">
        <v>55</v>
      </c>
      <c r="E52" s="8">
        <v>0.6</v>
      </c>
      <c r="F52" s="7">
        <f t="shared" si="4"/>
        <v>25956.6</v>
      </c>
      <c r="G52" s="7"/>
      <c r="H52" s="7"/>
      <c r="I52" s="7">
        <v>20410</v>
      </c>
      <c r="J52" s="7">
        <f t="shared" si="5"/>
        <v>12246</v>
      </c>
      <c r="K52" s="7"/>
      <c r="L52" s="7"/>
      <c r="M52" s="7">
        <v>22851</v>
      </c>
      <c r="N52" s="7">
        <f t="shared" si="6"/>
        <v>13710.6</v>
      </c>
      <c r="O52" s="7"/>
      <c r="P52" s="7"/>
    </row>
    <row r="53" customHeight="1" spans="1:16">
      <c r="A53" s="7">
        <v>4.5</v>
      </c>
      <c r="B53" s="7" t="s">
        <v>89</v>
      </c>
      <c r="C53" s="7">
        <f t="shared" si="3"/>
        <v>26554</v>
      </c>
      <c r="D53" s="7" t="s">
        <v>55</v>
      </c>
      <c r="E53" s="8">
        <v>0.6</v>
      </c>
      <c r="F53" s="7">
        <f t="shared" si="4"/>
        <v>15932.4</v>
      </c>
      <c r="G53" s="7"/>
      <c r="H53" s="7"/>
      <c r="I53" s="7">
        <v>13037</v>
      </c>
      <c r="J53" s="7">
        <f t="shared" si="5"/>
        <v>7822.2</v>
      </c>
      <c r="K53" s="7"/>
      <c r="L53" s="7"/>
      <c r="M53" s="7">
        <v>13517</v>
      </c>
      <c r="N53" s="7">
        <f t="shared" si="6"/>
        <v>8110.2</v>
      </c>
      <c r="O53" s="7"/>
      <c r="P53" s="7"/>
    </row>
    <row r="54" customHeight="1" spans="1:16">
      <c r="A54" s="7">
        <v>4.6</v>
      </c>
      <c r="B54" s="7" t="s">
        <v>90</v>
      </c>
      <c r="C54" s="7">
        <f t="shared" si="3"/>
        <v>22687</v>
      </c>
      <c r="D54" s="7" t="s">
        <v>55</v>
      </c>
      <c r="E54" s="8">
        <v>0.7</v>
      </c>
      <c r="F54" s="7">
        <f t="shared" si="4"/>
        <v>15880.9</v>
      </c>
      <c r="G54" s="7"/>
      <c r="H54" s="7"/>
      <c r="I54" s="7">
        <v>11154</v>
      </c>
      <c r="J54" s="7">
        <f t="shared" si="5"/>
        <v>7807.8</v>
      </c>
      <c r="K54" s="7"/>
      <c r="L54" s="7"/>
      <c r="M54" s="7">
        <v>11533</v>
      </c>
      <c r="N54" s="7">
        <f t="shared" si="6"/>
        <v>8073.1</v>
      </c>
      <c r="O54" s="7"/>
      <c r="P54" s="7"/>
    </row>
    <row r="55" customHeight="1" spans="1:16">
      <c r="A55" s="7">
        <v>4.7</v>
      </c>
      <c r="B55" s="7" t="s">
        <v>91</v>
      </c>
      <c r="C55" s="7">
        <f t="shared" si="3"/>
        <v>20935</v>
      </c>
      <c r="D55" s="7" t="s">
        <v>55</v>
      </c>
      <c r="E55" s="8">
        <v>6</v>
      </c>
      <c r="F55" s="7">
        <f t="shared" si="4"/>
        <v>125610</v>
      </c>
      <c r="G55" s="7"/>
      <c r="H55" s="7"/>
      <c r="I55" s="7">
        <v>10318</v>
      </c>
      <c r="J55" s="7">
        <f t="shared" si="5"/>
        <v>61908</v>
      </c>
      <c r="K55" s="7"/>
      <c r="L55" s="7"/>
      <c r="M55" s="7">
        <v>10617</v>
      </c>
      <c r="N55" s="7">
        <f t="shared" si="6"/>
        <v>63702</v>
      </c>
      <c r="O55" s="7"/>
      <c r="P55" s="7"/>
    </row>
    <row r="56" customHeight="1" spans="1:16">
      <c r="A56" s="7">
        <v>4.8</v>
      </c>
      <c r="B56" s="7" t="s">
        <v>92</v>
      </c>
      <c r="C56" s="7">
        <f t="shared" si="3"/>
        <v>2660040</v>
      </c>
      <c r="D56" s="7" t="s">
        <v>93</v>
      </c>
      <c r="E56" s="8">
        <v>0.001</v>
      </c>
      <c r="F56" s="7">
        <f t="shared" si="4"/>
        <v>2660.04</v>
      </c>
      <c r="G56" s="7"/>
      <c r="H56" s="7"/>
      <c r="I56" s="7">
        <v>1308165</v>
      </c>
      <c r="J56" s="7">
        <f t="shared" si="5"/>
        <v>1308.165</v>
      </c>
      <c r="K56" s="7"/>
      <c r="L56" s="7"/>
      <c r="M56" s="7">
        <v>1351875</v>
      </c>
      <c r="N56" s="7">
        <f t="shared" si="6"/>
        <v>1351.875</v>
      </c>
      <c r="O56" s="7"/>
      <c r="P56" s="7"/>
    </row>
    <row r="57" customHeight="1" spans="1:16">
      <c r="A57" s="7">
        <v>4.9</v>
      </c>
      <c r="B57" s="7" t="s">
        <v>94</v>
      </c>
      <c r="C57" s="7">
        <f t="shared" si="3"/>
        <v>4876</v>
      </c>
      <c r="D57" s="7" t="s">
        <v>95</v>
      </c>
      <c r="E57" s="8">
        <v>6</v>
      </c>
      <c r="F57" s="7">
        <f t="shared" si="4"/>
        <v>29256</v>
      </c>
      <c r="G57" s="7"/>
      <c r="H57" s="7"/>
      <c r="I57" s="7">
        <v>2771</v>
      </c>
      <c r="J57" s="7">
        <f t="shared" si="5"/>
        <v>16626</v>
      </c>
      <c r="K57" s="7"/>
      <c r="L57" s="7"/>
      <c r="M57" s="7">
        <v>2105</v>
      </c>
      <c r="N57" s="7">
        <f t="shared" si="6"/>
        <v>12630</v>
      </c>
      <c r="O57" s="7"/>
      <c r="P57" s="7"/>
    </row>
    <row r="58" customHeight="1" spans="1:16">
      <c r="A58" s="9" t="s">
        <v>96</v>
      </c>
      <c r="B58" s="7" t="s">
        <v>97</v>
      </c>
      <c r="C58" s="7">
        <f t="shared" si="3"/>
        <v>10069</v>
      </c>
      <c r="D58" s="7" t="s">
        <v>55</v>
      </c>
      <c r="E58" s="8">
        <v>1</v>
      </c>
      <c r="F58" s="7">
        <f t="shared" si="4"/>
        <v>10069</v>
      </c>
      <c r="G58" s="7"/>
      <c r="H58" s="7"/>
      <c r="I58" s="7">
        <v>7243</v>
      </c>
      <c r="J58" s="7">
        <f t="shared" si="5"/>
        <v>7243</v>
      </c>
      <c r="K58" s="7"/>
      <c r="L58" s="7"/>
      <c r="M58" s="7">
        <v>2826</v>
      </c>
      <c r="N58" s="7">
        <f t="shared" si="6"/>
        <v>2826</v>
      </c>
      <c r="O58" s="7"/>
      <c r="P58" s="7"/>
    </row>
    <row r="59" customHeight="1" spans="1:16">
      <c r="A59" s="7">
        <v>4.11</v>
      </c>
      <c r="B59" s="7" t="s">
        <v>98</v>
      </c>
      <c r="C59" s="7">
        <f t="shared" si="3"/>
        <v>28748</v>
      </c>
      <c r="D59" s="7" t="s">
        <v>25</v>
      </c>
      <c r="E59" s="8">
        <v>0.5</v>
      </c>
      <c r="F59" s="7">
        <f t="shared" si="4"/>
        <v>14374</v>
      </c>
      <c r="G59" s="7"/>
      <c r="H59" s="7"/>
      <c r="I59" s="7">
        <v>14624</v>
      </c>
      <c r="J59" s="7">
        <f t="shared" si="5"/>
        <v>7312</v>
      </c>
      <c r="K59" s="7"/>
      <c r="L59" s="7"/>
      <c r="M59" s="7">
        <v>14124</v>
      </c>
      <c r="N59" s="7">
        <f t="shared" si="6"/>
        <v>7062</v>
      </c>
      <c r="O59" s="7"/>
      <c r="P59" s="7"/>
    </row>
    <row r="60" customHeight="1" spans="1:16">
      <c r="A60" s="7">
        <v>4.12</v>
      </c>
      <c r="B60" s="7" t="s">
        <v>99</v>
      </c>
      <c r="C60" s="7">
        <f t="shared" si="3"/>
        <v>446</v>
      </c>
      <c r="D60" s="7" t="s">
        <v>38</v>
      </c>
      <c r="E60" s="8">
        <v>1</v>
      </c>
      <c r="F60" s="7">
        <f t="shared" si="4"/>
        <v>446</v>
      </c>
      <c r="G60" s="7"/>
      <c r="H60" s="7"/>
      <c r="I60" s="7">
        <v>247</v>
      </c>
      <c r="J60" s="7">
        <f t="shared" si="5"/>
        <v>247</v>
      </c>
      <c r="K60" s="7"/>
      <c r="L60" s="7"/>
      <c r="M60" s="7">
        <v>199</v>
      </c>
      <c r="N60" s="7">
        <f t="shared" si="6"/>
        <v>199</v>
      </c>
      <c r="O60" s="7"/>
      <c r="P60" s="7"/>
    </row>
    <row r="61" customHeight="1" spans="1:16">
      <c r="A61" s="7">
        <v>4.13</v>
      </c>
      <c r="B61" s="7" t="s">
        <v>100</v>
      </c>
      <c r="C61" s="7">
        <f t="shared" si="3"/>
        <v>482</v>
      </c>
      <c r="D61" s="7" t="s">
        <v>101</v>
      </c>
      <c r="E61" s="8">
        <v>10</v>
      </c>
      <c r="F61" s="7">
        <f t="shared" si="4"/>
        <v>4820</v>
      </c>
      <c r="G61" s="7"/>
      <c r="H61" s="7"/>
      <c r="I61" s="7">
        <v>331</v>
      </c>
      <c r="J61" s="7">
        <f t="shared" si="5"/>
        <v>3310</v>
      </c>
      <c r="K61" s="7"/>
      <c r="L61" s="7"/>
      <c r="M61" s="7">
        <v>151</v>
      </c>
      <c r="N61" s="7">
        <f t="shared" si="6"/>
        <v>1510</v>
      </c>
      <c r="O61" s="7"/>
      <c r="P61" s="7"/>
    </row>
    <row r="62" customHeight="1" spans="1:16">
      <c r="A62" s="7">
        <v>4.14</v>
      </c>
      <c r="B62" s="7" t="s">
        <v>102</v>
      </c>
      <c r="C62" s="7">
        <f t="shared" si="3"/>
        <v>786</v>
      </c>
      <c r="D62" s="7" t="s">
        <v>47</v>
      </c>
      <c r="E62" s="8">
        <v>40</v>
      </c>
      <c r="F62" s="7">
        <f t="shared" si="4"/>
        <v>31440</v>
      </c>
      <c r="G62" s="7"/>
      <c r="H62" s="7"/>
      <c r="I62" s="7">
        <v>669</v>
      </c>
      <c r="J62" s="7">
        <f t="shared" si="5"/>
        <v>26760</v>
      </c>
      <c r="K62" s="7"/>
      <c r="L62" s="7"/>
      <c r="M62" s="7">
        <v>117</v>
      </c>
      <c r="N62" s="7">
        <f t="shared" si="6"/>
        <v>4680</v>
      </c>
      <c r="O62" s="7"/>
      <c r="P62" s="7"/>
    </row>
    <row r="63" customHeight="1" spans="1:16">
      <c r="A63" s="7">
        <v>4.15</v>
      </c>
      <c r="B63" s="7" t="s">
        <v>103</v>
      </c>
      <c r="C63" s="7">
        <f t="shared" si="3"/>
        <v>971</v>
      </c>
      <c r="D63" s="7" t="s">
        <v>47</v>
      </c>
      <c r="E63" s="8">
        <v>20</v>
      </c>
      <c r="F63" s="7">
        <f t="shared" si="4"/>
        <v>19420</v>
      </c>
      <c r="G63" s="7"/>
      <c r="H63" s="7"/>
      <c r="I63" s="7">
        <v>799</v>
      </c>
      <c r="J63" s="7">
        <f t="shared" si="5"/>
        <v>15980</v>
      </c>
      <c r="K63" s="7"/>
      <c r="L63" s="7"/>
      <c r="M63" s="7">
        <v>172</v>
      </c>
      <c r="N63" s="7">
        <f t="shared" si="6"/>
        <v>3440</v>
      </c>
      <c r="O63" s="7"/>
      <c r="P63" s="7"/>
    </row>
    <row r="64" customHeight="1" spans="1:16">
      <c r="A64" s="7">
        <v>4.16</v>
      </c>
      <c r="B64" s="7" t="s">
        <v>104</v>
      </c>
      <c r="C64" s="7">
        <f t="shared" si="3"/>
        <v>209</v>
      </c>
      <c r="D64" s="7" t="s">
        <v>47</v>
      </c>
      <c r="E64" s="8">
        <v>20</v>
      </c>
      <c r="F64" s="7">
        <f t="shared" si="4"/>
        <v>4180</v>
      </c>
      <c r="G64" s="7"/>
      <c r="H64" s="7"/>
      <c r="I64" s="7">
        <v>157</v>
      </c>
      <c r="J64" s="7">
        <f t="shared" si="5"/>
        <v>3140</v>
      </c>
      <c r="K64" s="7"/>
      <c r="L64" s="7"/>
      <c r="M64" s="7">
        <v>52</v>
      </c>
      <c r="N64" s="7">
        <f t="shared" si="6"/>
        <v>1040</v>
      </c>
      <c r="O64" s="7"/>
      <c r="P64" s="7"/>
    </row>
    <row r="65" customHeight="1" spans="1:16">
      <c r="A65" s="7">
        <v>4.17</v>
      </c>
      <c r="B65" s="7" t="s">
        <v>268</v>
      </c>
      <c r="C65" s="7">
        <f t="shared" si="3"/>
        <v>928</v>
      </c>
      <c r="D65" s="7" t="s">
        <v>47</v>
      </c>
      <c r="E65" s="8">
        <v>20</v>
      </c>
      <c r="F65" s="7">
        <f t="shared" si="4"/>
        <v>18560</v>
      </c>
      <c r="G65" s="7"/>
      <c r="H65" s="7"/>
      <c r="I65" s="7">
        <v>768</v>
      </c>
      <c r="J65" s="7">
        <f t="shared" si="5"/>
        <v>15360</v>
      </c>
      <c r="K65" s="7"/>
      <c r="L65" s="7"/>
      <c r="M65" s="7">
        <v>160</v>
      </c>
      <c r="N65" s="7">
        <f t="shared" si="6"/>
        <v>3200</v>
      </c>
      <c r="O65" s="7"/>
      <c r="P65" s="7"/>
    </row>
    <row r="66" customHeight="1" spans="1:16">
      <c r="A66" s="7">
        <v>4.18</v>
      </c>
      <c r="B66" s="7" t="s">
        <v>106</v>
      </c>
      <c r="C66" s="7">
        <f t="shared" si="3"/>
        <v>69</v>
      </c>
      <c r="D66" s="7" t="s">
        <v>47</v>
      </c>
      <c r="E66" s="8">
        <v>40</v>
      </c>
      <c r="F66" s="7">
        <f t="shared" si="4"/>
        <v>2760</v>
      </c>
      <c r="G66" s="7"/>
      <c r="H66" s="7"/>
      <c r="I66" s="7">
        <v>50</v>
      </c>
      <c r="J66" s="7">
        <f t="shared" si="5"/>
        <v>2000</v>
      </c>
      <c r="K66" s="7"/>
      <c r="L66" s="7"/>
      <c r="M66" s="7">
        <v>19</v>
      </c>
      <c r="N66" s="7">
        <f t="shared" si="6"/>
        <v>760</v>
      </c>
      <c r="O66" s="7"/>
      <c r="P66" s="7"/>
    </row>
    <row r="67" customHeight="1" spans="1:16">
      <c r="A67" s="7">
        <v>4.19</v>
      </c>
      <c r="B67" s="7" t="s">
        <v>107</v>
      </c>
      <c r="C67" s="7"/>
      <c r="D67" s="7"/>
      <c r="E67" s="8"/>
      <c r="F67" s="7">
        <f>SUM(F68:F69)</f>
        <v>41476.05</v>
      </c>
      <c r="G67" s="7"/>
      <c r="H67" s="7"/>
      <c r="I67" s="7"/>
      <c r="J67" s="7">
        <f t="shared" ref="J67:N67" si="14">SUM(J68:J69)</f>
        <v>37141.05</v>
      </c>
      <c r="K67" s="7"/>
      <c r="L67" s="7"/>
      <c r="M67" s="7"/>
      <c r="N67" s="7">
        <f t="shared" si="14"/>
        <v>4335</v>
      </c>
      <c r="O67" s="7"/>
      <c r="P67" s="7"/>
    </row>
    <row r="68" customHeight="1" spans="1:16">
      <c r="A68" s="7" t="s">
        <v>108</v>
      </c>
      <c r="B68" s="7" t="s">
        <v>109</v>
      </c>
      <c r="C68" s="7">
        <f t="shared" si="3"/>
        <v>105691</v>
      </c>
      <c r="D68" s="7" t="s">
        <v>110</v>
      </c>
      <c r="E68" s="8">
        <v>0.3</v>
      </c>
      <c r="F68" s="7">
        <f t="shared" si="4"/>
        <v>31707.3</v>
      </c>
      <c r="G68" s="7"/>
      <c r="H68" s="7"/>
      <c r="I68" s="7">
        <v>96591</v>
      </c>
      <c r="J68" s="7">
        <f t="shared" si="5"/>
        <v>28977.3</v>
      </c>
      <c r="K68" s="7"/>
      <c r="L68" s="7"/>
      <c r="M68" s="7">
        <v>9100</v>
      </c>
      <c r="N68" s="7">
        <f t="shared" si="6"/>
        <v>2730</v>
      </c>
      <c r="O68" s="7"/>
      <c r="P68" s="7"/>
    </row>
    <row r="69" customHeight="1" spans="1:16">
      <c r="A69" s="7" t="s">
        <v>111</v>
      </c>
      <c r="B69" s="7" t="s">
        <v>112</v>
      </c>
      <c r="C69" s="7">
        <f t="shared" si="3"/>
        <v>39075</v>
      </c>
      <c r="D69" s="7" t="s">
        <v>110</v>
      </c>
      <c r="E69" s="8">
        <v>0.25</v>
      </c>
      <c r="F69" s="7">
        <f t="shared" si="4"/>
        <v>9768.75</v>
      </c>
      <c r="G69" s="7"/>
      <c r="H69" s="7"/>
      <c r="I69" s="7">
        <v>32655</v>
      </c>
      <c r="J69" s="7">
        <f t="shared" si="5"/>
        <v>8163.75</v>
      </c>
      <c r="K69" s="7"/>
      <c r="L69" s="7"/>
      <c r="M69" s="7">
        <v>6420</v>
      </c>
      <c r="N69" s="7">
        <f t="shared" si="6"/>
        <v>1605</v>
      </c>
      <c r="O69" s="7"/>
      <c r="P69" s="7"/>
    </row>
    <row r="70" customHeight="1" spans="1:16">
      <c r="A70" s="9" t="s">
        <v>113</v>
      </c>
      <c r="B70" s="7" t="s">
        <v>114</v>
      </c>
      <c r="C70" s="7"/>
      <c r="D70" s="7"/>
      <c r="E70" s="8"/>
      <c r="F70" s="7">
        <f>SUM(F71:F72)</f>
        <v>14889.5</v>
      </c>
      <c r="G70" s="7"/>
      <c r="H70" s="7"/>
      <c r="I70" s="7"/>
      <c r="J70" s="7">
        <f t="shared" ref="J70:N70" si="15">SUM(J71:J72)</f>
        <v>12988.5</v>
      </c>
      <c r="K70" s="7"/>
      <c r="L70" s="7"/>
      <c r="M70" s="7"/>
      <c r="N70" s="7">
        <f t="shared" si="15"/>
        <v>1901</v>
      </c>
      <c r="O70" s="7"/>
      <c r="P70" s="7"/>
    </row>
    <row r="71" customHeight="1" spans="1:16">
      <c r="A71" s="7" t="s">
        <v>115</v>
      </c>
      <c r="B71" s="7" t="s">
        <v>109</v>
      </c>
      <c r="C71" s="7">
        <f t="shared" si="3"/>
        <v>39325</v>
      </c>
      <c r="D71" s="7" t="s">
        <v>110</v>
      </c>
      <c r="E71" s="8">
        <v>0.3</v>
      </c>
      <c r="F71" s="7">
        <f t="shared" si="4"/>
        <v>11797.5</v>
      </c>
      <c r="G71" s="7"/>
      <c r="H71" s="7"/>
      <c r="I71" s="7">
        <v>35655</v>
      </c>
      <c r="J71" s="7">
        <f t="shared" si="5"/>
        <v>10696.5</v>
      </c>
      <c r="K71" s="7"/>
      <c r="L71" s="7"/>
      <c r="M71" s="7">
        <v>3670</v>
      </c>
      <c r="N71" s="7">
        <f t="shared" si="6"/>
        <v>1101</v>
      </c>
      <c r="O71" s="7"/>
      <c r="P71" s="7"/>
    </row>
    <row r="72" customHeight="1" spans="1:16">
      <c r="A72" s="7" t="s">
        <v>116</v>
      </c>
      <c r="B72" s="7" t="s">
        <v>112</v>
      </c>
      <c r="C72" s="7">
        <f t="shared" si="3"/>
        <v>15460</v>
      </c>
      <c r="D72" s="7" t="s">
        <v>110</v>
      </c>
      <c r="E72" s="8">
        <v>0.2</v>
      </c>
      <c r="F72" s="7">
        <f t="shared" si="4"/>
        <v>3092</v>
      </c>
      <c r="G72" s="7"/>
      <c r="H72" s="7"/>
      <c r="I72" s="7">
        <v>11460</v>
      </c>
      <c r="J72" s="7">
        <f t="shared" si="5"/>
        <v>2292</v>
      </c>
      <c r="K72" s="7"/>
      <c r="L72" s="7"/>
      <c r="M72" s="7">
        <v>4000</v>
      </c>
      <c r="N72" s="7">
        <f t="shared" si="6"/>
        <v>800</v>
      </c>
      <c r="O72" s="7"/>
      <c r="P72" s="7"/>
    </row>
    <row r="73" customHeight="1" spans="1:16">
      <c r="A73" s="7">
        <v>4.21</v>
      </c>
      <c r="B73" s="7" t="s">
        <v>269</v>
      </c>
      <c r="C73" s="7">
        <f t="shared" si="3"/>
        <v>47</v>
      </c>
      <c r="D73" s="7" t="s">
        <v>95</v>
      </c>
      <c r="E73" s="8">
        <v>30</v>
      </c>
      <c r="F73" s="7">
        <f t="shared" si="4"/>
        <v>1410</v>
      </c>
      <c r="G73" s="7"/>
      <c r="H73" s="7"/>
      <c r="I73" s="7">
        <v>31</v>
      </c>
      <c r="J73" s="7">
        <f t="shared" si="5"/>
        <v>930</v>
      </c>
      <c r="K73" s="7"/>
      <c r="L73" s="7"/>
      <c r="M73" s="7">
        <v>16</v>
      </c>
      <c r="N73" s="7">
        <f t="shared" si="6"/>
        <v>480</v>
      </c>
      <c r="O73" s="7"/>
      <c r="P73" s="7"/>
    </row>
    <row r="74" customHeight="1" spans="1:16">
      <c r="A74" s="7">
        <v>4.22</v>
      </c>
      <c r="B74" s="7" t="s">
        <v>117</v>
      </c>
      <c r="C74" s="7">
        <f t="shared" ref="C74:C116" si="16">I74+M74</f>
        <v>52</v>
      </c>
      <c r="D74" s="7" t="s">
        <v>95</v>
      </c>
      <c r="E74" s="8">
        <v>100</v>
      </c>
      <c r="F74" s="7">
        <f t="shared" ref="F74:F116" si="17">C74*E74</f>
        <v>5200</v>
      </c>
      <c r="G74" s="7"/>
      <c r="H74" s="7"/>
      <c r="I74" s="7">
        <v>31</v>
      </c>
      <c r="J74" s="7">
        <f t="shared" ref="J74:J116" si="18">I74*E74</f>
        <v>3100</v>
      </c>
      <c r="K74" s="7"/>
      <c r="L74" s="7"/>
      <c r="M74" s="7">
        <v>21</v>
      </c>
      <c r="N74" s="7">
        <f t="shared" ref="N74:N116" si="19">M74*E74</f>
        <v>2100</v>
      </c>
      <c r="O74" s="7"/>
      <c r="P74" s="7"/>
    </row>
    <row r="75" customHeight="1" spans="1:16">
      <c r="A75" s="7">
        <v>4.23</v>
      </c>
      <c r="B75" s="7" t="s">
        <v>118</v>
      </c>
      <c r="C75" s="7"/>
      <c r="D75" s="7"/>
      <c r="E75" s="8"/>
      <c r="F75" s="7">
        <f>SUM(F76:F80)</f>
        <v>158775.6</v>
      </c>
      <c r="G75" s="7"/>
      <c r="H75" s="7"/>
      <c r="I75" s="7"/>
      <c r="J75" s="7">
        <f t="shared" ref="J75:N75" si="20">SUM(J76:J80)</f>
        <v>84798.18</v>
      </c>
      <c r="K75" s="7"/>
      <c r="L75" s="7"/>
      <c r="M75" s="7"/>
      <c r="N75" s="7">
        <f t="shared" si="20"/>
        <v>73977.42</v>
      </c>
      <c r="O75" s="7"/>
      <c r="P75" s="7"/>
    </row>
    <row r="76" customHeight="1" spans="1:16">
      <c r="A76" s="7" t="s">
        <v>270</v>
      </c>
      <c r="B76" s="7" t="s">
        <v>120</v>
      </c>
      <c r="C76" s="7">
        <f t="shared" si="16"/>
        <v>40682</v>
      </c>
      <c r="D76" s="7" t="s">
        <v>47</v>
      </c>
      <c r="E76" s="8">
        <v>0.8</v>
      </c>
      <c r="F76" s="7">
        <f t="shared" si="17"/>
        <v>32545.6</v>
      </c>
      <c r="G76" s="7"/>
      <c r="H76" s="7"/>
      <c r="I76" s="7">
        <v>21109</v>
      </c>
      <c r="J76" s="7">
        <f t="shared" si="18"/>
        <v>16887.2</v>
      </c>
      <c r="K76" s="7"/>
      <c r="L76" s="7"/>
      <c r="M76" s="7">
        <v>19573</v>
      </c>
      <c r="N76" s="7">
        <f t="shared" si="19"/>
        <v>15658.4</v>
      </c>
      <c r="O76" s="7"/>
      <c r="P76" s="7"/>
    </row>
    <row r="77" customHeight="1" spans="1:16">
      <c r="A77" s="7" t="s">
        <v>271</v>
      </c>
      <c r="B77" s="7" t="s">
        <v>97</v>
      </c>
      <c r="C77" s="7">
        <f t="shared" si="16"/>
        <v>47718</v>
      </c>
      <c r="D77" s="7" t="s">
        <v>25</v>
      </c>
      <c r="E77" s="8">
        <v>0.5</v>
      </c>
      <c r="F77" s="7">
        <f t="shared" si="17"/>
        <v>23859</v>
      </c>
      <c r="G77" s="7"/>
      <c r="H77" s="7"/>
      <c r="I77" s="7">
        <v>30291</v>
      </c>
      <c r="J77" s="7">
        <f t="shared" si="18"/>
        <v>15145.5</v>
      </c>
      <c r="K77" s="7"/>
      <c r="L77" s="7"/>
      <c r="M77" s="7">
        <v>17427</v>
      </c>
      <c r="N77" s="7">
        <f t="shared" si="19"/>
        <v>8713.5</v>
      </c>
      <c r="O77" s="7"/>
      <c r="P77" s="7"/>
    </row>
    <row r="78" customHeight="1" spans="1:16">
      <c r="A78" s="7" t="s">
        <v>272</v>
      </c>
      <c r="B78" s="7" t="s">
        <v>123</v>
      </c>
      <c r="C78" s="7">
        <f t="shared" si="16"/>
        <v>401810</v>
      </c>
      <c r="D78" s="7" t="s">
        <v>38</v>
      </c>
      <c r="E78" s="8">
        <v>0.2</v>
      </c>
      <c r="F78" s="7">
        <f t="shared" si="17"/>
        <v>80362</v>
      </c>
      <c r="G78" s="7"/>
      <c r="H78" s="7"/>
      <c r="I78" s="7">
        <v>191760</v>
      </c>
      <c r="J78" s="7">
        <f t="shared" si="18"/>
        <v>38352</v>
      </c>
      <c r="K78" s="7"/>
      <c r="L78" s="7"/>
      <c r="M78" s="7">
        <v>210050</v>
      </c>
      <c r="N78" s="7">
        <f t="shared" si="19"/>
        <v>42010</v>
      </c>
      <c r="O78" s="7"/>
      <c r="P78" s="7"/>
    </row>
    <row r="79" customHeight="1" spans="1:16">
      <c r="A79" s="7" t="s">
        <v>273</v>
      </c>
      <c r="B79" s="7" t="s">
        <v>35</v>
      </c>
      <c r="C79" s="7">
        <f t="shared" si="16"/>
        <v>30428</v>
      </c>
      <c r="D79" s="7" t="s">
        <v>25</v>
      </c>
      <c r="E79" s="8">
        <v>0.5</v>
      </c>
      <c r="F79" s="7">
        <f t="shared" si="17"/>
        <v>15214</v>
      </c>
      <c r="G79" s="7"/>
      <c r="H79" s="7"/>
      <c r="I79" s="7">
        <v>22372</v>
      </c>
      <c r="J79" s="7">
        <f t="shared" si="18"/>
        <v>11186</v>
      </c>
      <c r="K79" s="7"/>
      <c r="L79" s="7"/>
      <c r="M79" s="7">
        <v>8056</v>
      </c>
      <c r="N79" s="7">
        <f t="shared" si="19"/>
        <v>4028</v>
      </c>
      <c r="O79" s="7"/>
      <c r="P79" s="7"/>
    </row>
    <row r="80" customHeight="1" spans="1:16">
      <c r="A80" s="7" t="s">
        <v>274</v>
      </c>
      <c r="B80" s="7" t="s">
        <v>126</v>
      </c>
      <c r="C80" s="7">
        <f t="shared" si="16"/>
        <v>339750</v>
      </c>
      <c r="D80" s="7" t="s">
        <v>38</v>
      </c>
      <c r="E80" s="8">
        <v>0.02</v>
      </c>
      <c r="F80" s="7">
        <f t="shared" si="17"/>
        <v>6795</v>
      </c>
      <c r="G80" s="7"/>
      <c r="H80" s="7"/>
      <c r="I80" s="7">
        <v>161374</v>
      </c>
      <c r="J80" s="7">
        <f t="shared" si="18"/>
        <v>3227.48</v>
      </c>
      <c r="K80" s="7"/>
      <c r="L80" s="7"/>
      <c r="M80" s="7">
        <v>178376</v>
      </c>
      <c r="N80" s="7">
        <f t="shared" si="19"/>
        <v>3567.52</v>
      </c>
      <c r="O80" s="7"/>
      <c r="P80" s="7"/>
    </row>
    <row r="81" s="1" customFormat="1" customHeight="1" spans="1:16">
      <c r="A81" s="5">
        <v>5</v>
      </c>
      <c r="B81" s="5" t="s">
        <v>275</v>
      </c>
      <c r="C81" s="5"/>
      <c r="D81" s="5"/>
      <c r="E81" s="6"/>
      <c r="F81" s="5">
        <f>F82+F86+F90+F94</f>
        <v>0</v>
      </c>
      <c r="G81" s="5"/>
      <c r="H81" s="5"/>
      <c r="I81" s="5"/>
      <c r="J81" s="5">
        <f t="shared" ref="J81:N81" si="21">J82+J86+J90+J94</f>
        <v>0</v>
      </c>
      <c r="K81" s="5"/>
      <c r="L81" s="5"/>
      <c r="M81" s="5"/>
      <c r="N81" s="5">
        <f t="shared" si="21"/>
        <v>0</v>
      </c>
      <c r="O81" s="5"/>
      <c r="P81" s="5"/>
    </row>
    <row r="82" customHeight="1" spans="1:16">
      <c r="A82" s="7">
        <v>5.1</v>
      </c>
      <c r="B82" s="7" t="s">
        <v>276</v>
      </c>
      <c r="C82" s="7"/>
      <c r="D82" s="7"/>
      <c r="E82" s="8"/>
      <c r="F82" s="7">
        <f>SUM(F83:F85)</f>
        <v>0</v>
      </c>
      <c r="G82" s="7"/>
      <c r="H82" s="7"/>
      <c r="I82" s="7"/>
      <c r="J82" s="7">
        <f t="shared" ref="J82:N82" si="22">SUM(J83:J85)</f>
        <v>0</v>
      </c>
      <c r="K82" s="7"/>
      <c r="L82" s="7"/>
      <c r="M82" s="7"/>
      <c r="N82" s="7">
        <f t="shared" si="22"/>
        <v>0</v>
      </c>
      <c r="O82" s="7"/>
      <c r="P82" s="7"/>
    </row>
    <row r="83" customHeight="1" spans="1:16">
      <c r="A83" s="7" t="s">
        <v>277</v>
      </c>
      <c r="B83" s="7" t="s">
        <v>278</v>
      </c>
      <c r="C83" s="7">
        <f t="shared" si="16"/>
        <v>218218</v>
      </c>
      <c r="D83" s="7" t="s">
        <v>128</v>
      </c>
      <c r="E83" s="8">
        <v>0</v>
      </c>
      <c r="F83" s="7">
        <f t="shared" si="17"/>
        <v>0</v>
      </c>
      <c r="G83" s="7"/>
      <c r="H83" s="7"/>
      <c r="I83" s="7">
        <v>136717</v>
      </c>
      <c r="J83" s="7">
        <f t="shared" si="18"/>
        <v>0</v>
      </c>
      <c r="K83" s="7"/>
      <c r="L83" s="7"/>
      <c r="M83" s="7">
        <v>81501</v>
      </c>
      <c r="N83" s="7">
        <f t="shared" si="19"/>
        <v>0</v>
      </c>
      <c r="O83" s="7"/>
      <c r="P83" s="7"/>
    </row>
    <row r="84" customHeight="1" spans="1:16">
      <c r="A84" s="7" t="s">
        <v>279</v>
      </c>
      <c r="B84" s="7" t="s">
        <v>280</v>
      </c>
      <c r="C84" s="7">
        <f t="shared" si="16"/>
        <v>1608</v>
      </c>
      <c r="D84" s="7" t="s">
        <v>128</v>
      </c>
      <c r="E84" s="8">
        <v>0</v>
      </c>
      <c r="F84" s="7">
        <f t="shared" si="17"/>
        <v>0</v>
      </c>
      <c r="G84" s="7"/>
      <c r="H84" s="7"/>
      <c r="I84" s="7">
        <v>769</v>
      </c>
      <c r="J84" s="7">
        <f t="shared" si="18"/>
        <v>0</v>
      </c>
      <c r="K84" s="7"/>
      <c r="L84" s="7"/>
      <c r="M84" s="7">
        <v>839</v>
      </c>
      <c r="N84" s="7">
        <f t="shared" si="19"/>
        <v>0</v>
      </c>
      <c r="O84" s="7"/>
      <c r="P84" s="7"/>
    </row>
    <row r="85" customHeight="1" spans="1:16">
      <c r="A85" s="7" t="s">
        <v>281</v>
      </c>
      <c r="B85" s="7" t="s">
        <v>282</v>
      </c>
      <c r="C85" s="7">
        <f t="shared" si="16"/>
        <v>12672</v>
      </c>
      <c r="D85" s="7" t="s">
        <v>128</v>
      </c>
      <c r="E85" s="8">
        <v>0</v>
      </c>
      <c r="F85" s="7">
        <f t="shared" si="17"/>
        <v>0</v>
      </c>
      <c r="G85" s="7"/>
      <c r="H85" s="7"/>
      <c r="I85" s="7">
        <v>6400</v>
      </c>
      <c r="J85" s="7">
        <f t="shared" si="18"/>
        <v>0</v>
      </c>
      <c r="K85" s="7"/>
      <c r="L85" s="7"/>
      <c r="M85" s="7">
        <v>6272</v>
      </c>
      <c r="N85" s="7">
        <f t="shared" si="19"/>
        <v>0</v>
      </c>
      <c r="O85" s="7"/>
      <c r="P85" s="7"/>
    </row>
    <row r="86" customHeight="1" spans="1:16">
      <c r="A86" s="7">
        <v>5.2</v>
      </c>
      <c r="B86" s="7" t="s">
        <v>283</v>
      </c>
      <c r="C86" s="7"/>
      <c r="D86" s="7"/>
      <c r="E86" s="8"/>
      <c r="F86" s="7">
        <f>SUM(F87:F89)</f>
        <v>0</v>
      </c>
      <c r="G86" s="7"/>
      <c r="H86" s="7"/>
      <c r="I86" s="7"/>
      <c r="J86" s="7">
        <f t="shared" ref="J86:N86" si="23">SUM(J87:J89)</f>
        <v>0</v>
      </c>
      <c r="K86" s="7"/>
      <c r="L86" s="7"/>
      <c r="M86" s="7"/>
      <c r="N86" s="7">
        <f t="shared" si="23"/>
        <v>0</v>
      </c>
      <c r="O86" s="7"/>
      <c r="P86" s="7"/>
    </row>
    <row r="87" customHeight="1" spans="1:16">
      <c r="A87" s="7" t="s">
        <v>284</v>
      </c>
      <c r="B87" s="7" t="s">
        <v>278</v>
      </c>
      <c r="C87" s="7">
        <f t="shared" si="16"/>
        <v>8253</v>
      </c>
      <c r="D87" s="7" t="s">
        <v>128</v>
      </c>
      <c r="E87" s="8">
        <v>0</v>
      </c>
      <c r="F87" s="7">
        <f t="shared" si="17"/>
        <v>0</v>
      </c>
      <c r="G87" s="7"/>
      <c r="H87" s="7"/>
      <c r="I87" s="7">
        <v>3819</v>
      </c>
      <c r="J87" s="7">
        <f t="shared" si="18"/>
        <v>0</v>
      </c>
      <c r="K87" s="7"/>
      <c r="L87" s="7"/>
      <c r="M87" s="7">
        <v>4434</v>
      </c>
      <c r="N87" s="7">
        <f t="shared" si="19"/>
        <v>0</v>
      </c>
      <c r="O87" s="7"/>
      <c r="P87" s="7"/>
    </row>
    <row r="88" customHeight="1" spans="1:16">
      <c r="A88" s="7" t="s">
        <v>285</v>
      </c>
      <c r="B88" s="7" t="s">
        <v>286</v>
      </c>
      <c r="C88" s="7">
        <f t="shared" si="16"/>
        <v>2913</v>
      </c>
      <c r="D88" s="7" t="s">
        <v>128</v>
      </c>
      <c r="E88" s="8">
        <v>0</v>
      </c>
      <c r="F88" s="7">
        <f t="shared" si="17"/>
        <v>0</v>
      </c>
      <c r="G88" s="7"/>
      <c r="H88" s="7"/>
      <c r="I88" s="7">
        <v>1250</v>
      </c>
      <c r="J88" s="7">
        <f t="shared" si="18"/>
        <v>0</v>
      </c>
      <c r="K88" s="7"/>
      <c r="L88" s="7"/>
      <c r="M88" s="7">
        <v>1663</v>
      </c>
      <c r="N88" s="7">
        <f t="shared" si="19"/>
        <v>0</v>
      </c>
      <c r="O88" s="7"/>
      <c r="P88" s="7"/>
    </row>
    <row r="89" customHeight="1" spans="1:16">
      <c r="A89" s="7" t="s">
        <v>287</v>
      </c>
      <c r="B89" s="7" t="s">
        <v>282</v>
      </c>
      <c r="C89" s="7">
        <f t="shared" si="16"/>
        <v>13764</v>
      </c>
      <c r="D89" s="7" t="s">
        <v>128</v>
      </c>
      <c r="E89" s="8">
        <v>0</v>
      </c>
      <c r="F89" s="7">
        <f t="shared" si="17"/>
        <v>0</v>
      </c>
      <c r="G89" s="7"/>
      <c r="H89" s="7"/>
      <c r="I89" s="7">
        <v>6964</v>
      </c>
      <c r="J89" s="7">
        <f t="shared" si="18"/>
        <v>0</v>
      </c>
      <c r="K89" s="7"/>
      <c r="L89" s="7"/>
      <c r="M89" s="7">
        <v>6800</v>
      </c>
      <c r="N89" s="7">
        <f t="shared" si="19"/>
        <v>0</v>
      </c>
      <c r="O89" s="7"/>
      <c r="P89" s="7"/>
    </row>
    <row r="90" customHeight="1" spans="1:16">
      <c r="A90" s="7">
        <v>5.3</v>
      </c>
      <c r="B90" s="7" t="s">
        <v>288</v>
      </c>
      <c r="C90" s="7"/>
      <c r="D90" s="7"/>
      <c r="E90" s="8"/>
      <c r="F90" s="7">
        <f>SUM(F91:F93)</f>
        <v>0</v>
      </c>
      <c r="G90" s="7"/>
      <c r="H90" s="7"/>
      <c r="I90" s="7"/>
      <c r="J90" s="7">
        <f t="shared" ref="J90:N90" si="24">SUM(J91:J93)</f>
        <v>0</v>
      </c>
      <c r="K90" s="7"/>
      <c r="L90" s="7"/>
      <c r="M90" s="7"/>
      <c r="N90" s="7">
        <f t="shared" si="24"/>
        <v>0</v>
      </c>
      <c r="O90" s="7"/>
      <c r="P90" s="7"/>
    </row>
    <row r="91" customHeight="1" spans="1:16">
      <c r="A91" s="7" t="s">
        <v>289</v>
      </c>
      <c r="B91" s="7" t="s">
        <v>290</v>
      </c>
      <c r="C91" s="7">
        <f t="shared" si="16"/>
        <v>7603</v>
      </c>
      <c r="D91" s="7" t="s">
        <v>128</v>
      </c>
      <c r="E91" s="8">
        <v>0</v>
      </c>
      <c r="F91" s="7">
        <f t="shared" si="17"/>
        <v>0</v>
      </c>
      <c r="G91" s="7"/>
      <c r="H91" s="7"/>
      <c r="I91" s="7">
        <v>3747</v>
      </c>
      <c r="J91" s="7">
        <f t="shared" si="18"/>
        <v>0</v>
      </c>
      <c r="K91" s="7"/>
      <c r="L91" s="7"/>
      <c r="M91" s="7">
        <v>3856</v>
      </c>
      <c r="N91" s="7">
        <f t="shared" si="19"/>
        <v>0</v>
      </c>
      <c r="O91" s="7"/>
      <c r="P91" s="7"/>
    </row>
    <row r="92" customHeight="1" spans="1:16">
      <c r="A92" s="7" t="s">
        <v>291</v>
      </c>
      <c r="B92" s="7" t="s">
        <v>292</v>
      </c>
      <c r="C92" s="7">
        <f t="shared" si="16"/>
        <v>15305</v>
      </c>
      <c r="D92" s="7" t="s">
        <v>128</v>
      </c>
      <c r="E92" s="8">
        <v>0</v>
      </c>
      <c r="F92" s="7">
        <f t="shared" si="17"/>
        <v>0</v>
      </c>
      <c r="G92" s="7"/>
      <c r="H92" s="7"/>
      <c r="I92" s="7">
        <v>6990</v>
      </c>
      <c r="J92" s="7">
        <f t="shared" si="18"/>
        <v>0</v>
      </c>
      <c r="K92" s="7"/>
      <c r="L92" s="7"/>
      <c r="M92" s="7">
        <v>8315</v>
      </c>
      <c r="N92" s="7">
        <f t="shared" si="19"/>
        <v>0</v>
      </c>
      <c r="O92" s="7"/>
      <c r="P92" s="7"/>
    </row>
    <row r="93" customHeight="1" spans="1:16">
      <c r="A93" s="7" t="s">
        <v>293</v>
      </c>
      <c r="B93" s="7" t="s">
        <v>294</v>
      </c>
      <c r="C93" s="7">
        <f t="shared" si="16"/>
        <v>9790</v>
      </c>
      <c r="D93" s="7" t="s">
        <v>128</v>
      </c>
      <c r="E93" s="8">
        <v>0</v>
      </c>
      <c r="F93" s="7">
        <f t="shared" si="17"/>
        <v>0</v>
      </c>
      <c r="G93" s="7"/>
      <c r="H93" s="7"/>
      <c r="I93" s="7">
        <v>4597</v>
      </c>
      <c r="J93" s="7">
        <f t="shared" si="18"/>
        <v>0</v>
      </c>
      <c r="K93" s="7"/>
      <c r="L93" s="7"/>
      <c r="M93" s="7">
        <v>5193</v>
      </c>
      <c r="N93" s="7">
        <f t="shared" si="19"/>
        <v>0</v>
      </c>
      <c r="O93" s="7"/>
      <c r="P93" s="7"/>
    </row>
    <row r="94" customHeight="1" spans="1:16">
      <c r="A94" s="7">
        <v>5.4</v>
      </c>
      <c r="B94" s="7" t="s">
        <v>295</v>
      </c>
      <c r="C94" s="7"/>
      <c r="D94" s="7"/>
      <c r="E94" s="8"/>
      <c r="F94" s="7">
        <f>SUM(F95:F97)</f>
        <v>0</v>
      </c>
      <c r="G94" s="7"/>
      <c r="H94" s="7"/>
      <c r="I94" s="7"/>
      <c r="J94" s="7">
        <f t="shared" ref="J94:N94" si="25">SUM(J95:J97)</f>
        <v>0</v>
      </c>
      <c r="K94" s="7"/>
      <c r="L94" s="7"/>
      <c r="M94" s="7"/>
      <c r="N94" s="7">
        <f t="shared" si="25"/>
        <v>0</v>
      </c>
      <c r="O94" s="7"/>
      <c r="P94" s="7"/>
    </row>
    <row r="95" customHeight="1" spans="1:16">
      <c r="A95" s="7" t="s">
        <v>296</v>
      </c>
      <c r="B95" s="7" t="s">
        <v>109</v>
      </c>
      <c r="C95" s="7">
        <f t="shared" si="16"/>
        <v>831645</v>
      </c>
      <c r="D95" s="7" t="s">
        <v>128</v>
      </c>
      <c r="E95" s="8">
        <v>0</v>
      </c>
      <c r="F95" s="7">
        <f t="shared" si="17"/>
        <v>0</v>
      </c>
      <c r="G95" s="7"/>
      <c r="H95" s="7"/>
      <c r="I95" s="7">
        <v>280617</v>
      </c>
      <c r="J95" s="7">
        <f t="shared" si="18"/>
        <v>0</v>
      </c>
      <c r="K95" s="7"/>
      <c r="L95" s="7"/>
      <c r="M95" s="7">
        <v>551028</v>
      </c>
      <c r="N95" s="7">
        <f t="shared" si="19"/>
        <v>0</v>
      </c>
      <c r="O95" s="7"/>
      <c r="P95" s="7"/>
    </row>
    <row r="96" customHeight="1" spans="1:16">
      <c r="A96" s="7" t="s">
        <v>297</v>
      </c>
      <c r="B96" s="7" t="s">
        <v>298</v>
      </c>
      <c r="C96" s="7">
        <f t="shared" si="16"/>
        <v>17595</v>
      </c>
      <c r="D96" s="7" t="s">
        <v>128</v>
      </c>
      <c r="E96" s="8">
        <v>0</v>
      </c>
      <c r="F96" s="7">
        <f t="shared" si="17"/>
        <v>0</v>
      </c>
      <c r="G96" s="7"/>
      <c r="H96" s="7"/>
      <c r="I96" s="7">
        <v>8480</v>
      </c>
      <c r="J96" s="7">
        <f t="shared" si="18"/>
        <v>0</v>
      </c>
      <c r="K96" s="7"/>
      <c r="L96" s="7"/>
      <c r="M96" s="7">
        <v>9115</v>
      </c>
      <c r="N96" s="7">
        <f t="shared" si="19"/>
        <v>0</v>
      </c>
      <c r="O96" s="7"/>
      <c r="P96" s="7"/>
    </row>
    <row r="97" customHeight="1" spans="1:16">
      <c r="A97" s="7" t="s">
        <v>299</v>
      </c>
      <c r="B97" s="7" t="s">
        <v>300</v>
      </c>
      <c r="C97" s="7">
        <f t="shared" si="16"/>
        <v>50270</v>
      </c>
      <c r="D97" s="7" t="s">
        <v>128</v>
      </c>
      <c r="E97" s="8">
        <v>0</v>
      </c>
      <c r="F97" s="7">
        <f t="shared" si="17"/>
        <v>0</v>
      </c>
      <c r="G97" s="7"/>
      <c r="H97" s="7"/>
      <c r="I97" s="7">
        <v>23654</v>
      </c>
      <c r="J97" s="7">
        <f t="shared" si="18"/>
        <v>0</v>
      </c>
      <c r="K97" s="7"/>
      <c r="L97" s="7"/>
      <c r="M97" s="7">
        <v>26616</v>
      </c>
      <c r="N97" s="7">
        <f t="shared" si="19"/>
        <v>0</v>
      </c>
      <c r="O97" s="7"/>
      <c r="P97" s="7"/>
    </row>
    <row r="98" s="1" customFormat="1" customHeight="1" spans="1:16">
      <c r="A98" s="5">
        <v>6</v>
      </c>
      <c r="B98" s="5" t="s">
        <v>129</v>
      </c>
      <c r="C98" s="5"/>
      <c r="D98" s="5"/>
      <c r="E98" s="6"/>
      <c r="F98" s="5">
        <f>SUM(F99:F105)</f>
        <v>82763.65</v>
      </c>
      <c r="G98" s="5"/>
      <c r="H98" s="5"/>
      <c r="I98" s="5"/>
      <c r="J98" s="5">
        <f t="shared" ref="J98:N98" si="26">SUM(J99:J105)</f>
        <v>43713.15</v>
      </c>
      <c r="K98" s="5"/>
      <c r="L98" s="5"/>
      <c r="M98" s="5"/>
      <c r="N98" s="5">
        <f t="shared" si="26"/>
        <v>39050.5</v>
      </c>
      <c r="O98" s="5"/>
      <c r="P98" s="5"/>
    </row>
    <row r="99" customHeight="1" spans="1:16">
      <c r="A99" s="7">
        <v>6.1</v>
      </c>
      <c r="B99" s="7" t="s">
        <v>130</v>
      </c>
      <c r="C99" s="7">
        <f t="shared" si="16"/>
        <v>15872</v>
      </c>
      <c r="D99" s="7" t="s">
        <v>38</v>
      </c>
      <c r="E99" s="8">
        <v>1</v>
      </c>
      <c r="F99" s="7">
        <f t="shared" si="17"/>
        <v>15872</v>
      </c>
      <c r="G99" s="7"/>
      <c r="H99" s="7"/>
      <c r="I99" s="7">
        <v>7995</v>
      </c>
      <c r="J99" s="7">
        <f t="shared" si="18"/>
        <v>7995</v>
      </c>
      <c r="K99" s="7"/>
      <c r="L99" s="7"/>
      <c r="M99" s="7">
        <v>7877</v>
      </c>
      <c r="N99" s="7">
        <f t="shared" si="19"/>
        <v>7877</v>
      </c>
      <c r="O99" s="7"/>
      <c r="P99" s="7"/>
    </row>
    <row r="100" customHeight="1" spans="1:16">
      <c r="A100" s="7">
        <v>6.2</v>
      </c>
      <c r="B100" s="7" t="s">
        <v>131</v>
      </c>
      <c r="C100" s="7">
        <f t="shared" si="16"/>
        <v>927</v>
      </c>
      <c r="D100" s="7" t="s">
        <v>95</v>
      </c>
      <c r="E100" s="8">
        <v>5</v>
      </c>
      <c r="F100" s="7">
        <f t="shared" si="17"/>
        <v>4635</v>
      </c>
      <c r="G100" s="7"/>
      <c r="H100" s="7"/>
      <c r="I100" s="7">
        <v>423</v>
      </c>
      <c r="J100" s="7">
        <f t="shared" si="18"/>
        <v>2115</v>
      </c>
      <c r="K100" s="7"/>
      <c r="L100" s="7"/>
      <c r="M100" s="7">
        <v>504</v>
      </c>
      <c r="N100" s="7">
        <f t="shared" si="19"/>
        <v>2520</v>
      </c>
      <c r="O100" s="7"/>
      <c r="P100" s="7"/>
    </row>
    <row r="101" customHeight="1" spans="1:16">
      <c r="A101" s="7">
        <v>6.3</v>
      </c>
      <c r="B101" s="7" t="s">
        <v>132</v>
      </c>
      <c r="C101" s="7">
        <f t="shared" si="16"/>
        <v>74329</v>
      </c>
      <c r="D101" s="7" t="s">
        <v>22</v>
      </c>
      <c r="E101" s="8">
        <v>0.05</v>
      </c>
      <c r="F101" s="7">
        <f t="shared" si="17"/>
        <v>3716.45</v>
      </c>
      <c r="G101" s="7"/>
      <c r="H101" s="7"/>
      <c r="I101" s="7">
        <v>36795</v>
      </c>
      <c r="J101" s="7">
        <f t="shared" si="18"/>
        <v>1839.75</v>
      </c>
      <c r="K101" s="7"/>
      <c r="L101" s="7"/>
      <c r="M101" s="7">
        <v>37534</v>
      </c>
      <c r="N101" s="7">
        <f t="shared" si="19"/>
        <v>1876.7</v>
      </c>
      <c r="O101" s="7"/>
      <c r="P101" s="7"/>
    </row>
    <row r="102" customHeight="1" spans="1:16">
      <c r="A102" s="7">
        <v>6.4</v>
      </c>
      <c r="B102" s="7" t="s">
        <v>133</v>
      </c>
      <c r="C102" s="7">
        <f t="shared" si="16"/>
        <v>16186</v>
      </c>
      <c r="D102" s="7" t="s">
        <v>22</v>
      </c>
      <c r="E102" s="8">
        <v>0.1</v>
      </c>
      <c r="F102" s="7">
        <f t="shared" si="17"/>
        <v>1618.6</v>
      </c>
      <c r="G102" s="7"/>
      <c r="H102" s="7"/>
      <c r="I102" s="7">
        <v>8068</v>
      </c>
      <c r="J102" s="7">
        <f t="shared" si="18"/>
        <v>806.8</v>
      </c>
      <c r="K102" s="7"/>
      <c r="L102" s="7"/>
      <c r="M102" s="7">
        <v>8118</v>
      </c>
      <c r="N102" s="7">
        <f t="shared" si="19"/>
        <v>811.8</v>
      </c>
      <c r="O102" s="7"/>
      <c r="P102" s="7"/>
    </row>
    <row r="103" customHeight="1" spans="1:16">
      <c r="A103" s="7">
        <v>6.5</v>
      </c>
      <c r="B103" s="7" t="s">
        <v>134</v>
      </c>
      <c r="C103" s="7">
        <f t="shared" si="16"/>
        <v>20316</v>
      </c>
      <c r="D103" s="7" t="s">
        <v>19</v>
      </c>
      <c r="E103" s="8">
        <v>0.1</v>
      </c>
      <c r="F103" s="7">
        <f t="shared" si="17"/>
        <v>2031.6</v>
      </c>
      <c r="G103" s="7"/>
      <c r="H103" s="7"/>
      <c r="I103" s="7">
        <v>10166</v>
      </c>
      <c r="J103" s="7">
        <f t="shared" si="18"/>
        <v>1016.6</v>
      </c>
      <c r="K103" s="7"/>
      <c r="L103" s="7"/>
      <c r="M103" s="7">
        <v>10150</v>
      </c>
      <c r="N103" s="7">
        <f t="shared" si="19"/>
        <v>1015</v>
      </c>
      <c r="O103" s="7"/>
      <c r="P103" s="7"/>
    </row>
    <row r="104" customHeight="1" spans="1:16">
      <c r="A104" s="7">
        <v>6.6</v>
      </c>
      <c r="B104" s="7" t="s">
        <v>135</v>
      </c>
      <c r="C104" s="7">
        <f t="shared" si="16"/>
        <v>1072</v>
      </c>
      <c r="D104" s="7" t="s">
        <v>47</v>
      </c>
      <c r="E104" s="8">
        <v>20</v>
      </c>
      <c r="F104" s="7">
        <f t="shared" si="17"/>
        <v>21440</v>
      </c>
      <c r="G104" s="7"/>
      <c r="H104" s="7"/>
      <c r="I104" s="7">
        <v>629</v>
      </c>
      <c r="J104" s="7">
        <f t="shared" si="18"/>
        <v>12580</v>
      </c>
      <c r="K104" s="7"/>
      <c r="L104" s="7"/>
      <c r="M104" s="7">
        <v>443</v>
      </c>
      <c r="N104" s="7">
        <f t="shared" si="19"/>
        <v>8860</v>
      </c>
      <c r="O104" s="7"/>
      <c r="P104" s="7"/>
    </row>
    <row r="105" customHeight="1" spans="1:16">
      <c r="A105" s="7">
        <v>6.7</v>
      </c>
      <c r="B105" s="7" t="s">
        <v>136</v>
      </c>
      <c r="C105" s="7">
        <f t="shared" si="16"/>
        <v>3345</v>
      </c>
      <c r="D105" s="7" t="s">
        <v>95</v>
      </c>
      <c r="E105" s="8">
        <v>10</v>
      </c>
      <c r="F105" s="7">
        <f t="shared" si="17"/>
        <v>33450</v>
      </c>
      <c r="G105" s="7"/>
      <c r="H105" s="7"/>
      <c r="I105" s="7">
        <v>1736</v>
      </c>
      <c r="J105" s="7">
        <f t="shared" si="18"/>
        <v>17360</v>
      </c>
      <c r="K105" s="7"/>
      <c r="L105" s="7"/>
      <c r="M105" s="7">
        <v>1609</v>
      </c>
      <c r="N105" s="7">
        <f t="shared" si="19"/>
        <v>16090</v>
      </c>
      <c r="O105" s="7"/>
      <c r="P105" s="7"/>
    </row>
    <row r="106" s="1" customFormat="1" customHeight="1" spans="1:16">
      <c r="A106" s="5">
        <v>7</v>
      </c>
      <c r="B106" s="5" t="s">
        <v>301</v>
      </c>
      <c r="C106" s="5"/>
      <c r="D106" s="5"/>
      <c r="E106" s="6"/>
      <c r="F106" s="5">
        <f>SUM(F107:F111)</f>
        <v>56000</v>
      </c>
      <c r="G106" s="5"/>
      <c r="H106" s="5"/>
      <c r="I106" s="5"/>
      <c r="J106" s="5">
        <f t="shared" ref="J106:N106" si="27">SUM(J107:J111)</f>
        <v>28000</v>
      </c>
      <c r="K106" s="5"/>
      <c r="L106" s="5"/>
      <c r="M106" s="5"/>
      <c r="N106" s="5">
        <f t="shared" si="27"/>
        <v>28000</v>
      </c>
      <c r="O106" s="5"/>
      <c r="P106" s="5"/>
    </row>
    <row r="107" customHeight="1" spans="1:16">
      <c r="A107" s="7">
        <v>7.1</v>
      </c>
      <c r="B107" s="7" t="s">
        <v>302</v>
      </c>
      <c r="C107" s="7">
        <f t="shared" si="16"/>
        <v>2</v>
      </c>
      <c r="D107" s="7" t="s">
        <v>19</v>
      </c>
      <c r="E107" s="8">
        <v>4000</v>
      </c>
      <c r="F107" s="7">
        <f t="shared" si="17"/>
        <v>8000</v>
      </c>
      <c r="G107" s="7"/>
      <c r="H107" s="7"/>
      <c r="I107" s="7">
        <v>1</v>
      </c>
      <c r="J107" s="7">
        <f t="shared" si="18"/>
        <v>4000</v>
      </c>
      <c r="K107" s="7"/>
      <c r="L107" s="7"/>
      <c r="M107" s="7">
        <v>1</v>
      </c>
      <c r="N107" s="7">
        <f t="shared" si="19"/>
        <v>4000</v>
      </c>
      <c r="O107" s="7"/>
      <c r="P107" s="7"/>
    </row>
    <row r="108" customHeight="1" spans="1:16">
      <c r="A108" s="7">
        <v>7.2</v>
      </c>
      <c r="B108" s="7" t="s">
        <v>142</v>
      </c>
      <c r="C108" s="7">
        <f t="shared" si="16"/>
        <v>8</v>
      </c>
      <c r="D108" s="7" t="s">
        <v>19</v>
      </c>
      <c r="E108" s="8">
        <v>2000</v>
      </c>
      <c r="F108" s="7">
        <f t="shared" si="17"/>
        <v>16000</v>
      </c>
      <c r="G108" s="7"/>
      <c r="H108" s="7"/>
      <c r="I108" s="7">
        <v>4</v>
      </c>
      <c r="J108" s="7">
        <f t="shared" si="18"/>
        <v>8000</v>
      </c>
      <c r="K108" s="7"/>
      <c r="L108" s="7"/>
      <c r="M108" s="7">
        <v>4</v>
      </c>
      <c r="N108" s="7">
        <f t="shared" si="19"/>
        <v>8000</v>
      </c>
      <c r="O108" s="7"/>
      <c r="P108" s="7"/>
    </row>
    <row r="109" customHeight="1" spans="1:16">
      <c r="A109" s="7">
        <v>7.3</v>
      </c>
      <c r="B109" s="7" t="s">
        <v>144</v>
      </c>
      <c r="C109" s="7">
        <f t="shared" si="16"/>
        <v>4</v>
      </c>
      <c r="D109" s="7" t="s">
        <v>19</v>
      </c>
      <c r="E109" s="8">
        <v>1000</v>
      </c>
      <c r="F109" s="7">
        <f t="shared" si="17"/>
        <v>4000</v>
      </c>
      <c r="G109" s="7"/>
      <c r="H109" s="7"/>
      <c r="I109" s="7">
        <v>2</v>
      </c>
      <c r="J109" s="7">
        <f t="shared" si="18"/>
        <v>2000</v>
      </c>
      <c r="K109" s="7"/>
      <c r="L109" s="7"/>
      <c r="M109" s="7">
        <v>2</v>
      </c>
      <c r="N109" s="7">
        <f t="shared" si="19"/>
        <v>2000</v>
      </c>
      <c r="O109" s="7"/>
      <c r="P109" s="7"/>
    </row>
    <row r="110" customHeight="1" spans="1:16">
      <c r="A110" s="7">
        <v>7.4</v>
      </c>
      <c r="B110" s="7" t="s">
        <v>146</v>
      </c>
      <c r="C110" s="7">
        <f t="shared" si="16"/>
        <v>140</v>
      </c>
      <c r="D110" s="7" t="s">
        <v>19</v>
      </c>
      <c r="E110" s="8">
        <v>200</v>
      </c>
      <c r="F110" s="7">
        <f t="shared" si="17"/>
        <v>28000</v>
      </c>
      <c r="G110" s="7"/>
      <c r="H110" s="7"/>
      <c r="I110" s="7">
        <v>70</v>
      </c>
      <c r="J110" s="7">
        <f t="shared" si="18"/>
        <v>14000</v>
      </c>
      <c r="K110" s="7"/>
      <c r="L110" s="7"/>
      <c r="M110" s="7">
        <v>70</v>
      </c>
      <c r="N110" s="7">
        <f t="shared" si="19"/>
        <v>14000</v>
      </c>
      <c r="O110" s="7"/>
      <c r="P110" s="7"/>
    </row>
    <row r="111" customHeight="1" spans="1:16">
      <c r="A111" s="7">
        <v>7.5</v>
      </c>
      <c r="B111" s="7" t="s">
        <v>303</v>
      </c>
      <c r="C111" s="7"/>
      <c r="D111" s="7"/>
      <c r="E111" s="8"/>
      <c r="F111" s="7">
        <f>SUM(F112:F116)</f>
        <v>0</v>
      </c>
      <c r="G111" s="7"/>
      <c r="H111" s="7"/>
      <c r="I111" s="7"/>
      <c r="J111" s="7">
        <f t="shared" ref="J111:N111" si="28">SUM(J112:J116)</f>
        <v>0</v>
      </c>
      <c r="K111" s="7"/>
      <c r="L111" s="7"/>
      <c r="M111" s="7"/>
      <c r="N111" s="7">
        <f t="shared" si="28"/>
        <v>0</v>
      </c>
      <c r="O111" s="7"/>
      <c r="P111" s="7"/>
    </row>
    <row r="112" customHeight="1" spans="1:16">
      <c r="A112" s="7" t="s">
        <v>214</v>
      </c>
      <c r="B112" s="7" t="s">
        <v>304</v>
      </c>
      <c r="C112" s="7">
        <f t="shared" si="16"/>
        <v>10</v>
      </c>
      <c r="D112" s="7" t="s">
        <v>101</v>
      </c>
      <c r="E112" s="8">
        <v>0</v>
      </c>
      <c r="F112" s="7">
        <f t="shared" si="17"/>
        <v>0</v>
      </c>
      <c r="G112" s="7"/>
      <c r="H112" s="7"/>
      <c r="I112" s="7">
        <v>5</v>
      </c>
      <c r="J112" s="7">
        <f t="shared" si="18"/>
        <v>0</v>
      </c>
      <c r="K112" s="7"/>
      <c r="L112" s="7"/>
      <c r="M112" s="7">
        <v>5</v>
      </c>
      <c r="N112" s="7">
        <f t="shared" si="19"/>
        <v>0</v>
      </c>
      <c r="O112" s="7"/>
      <c r="P112" s="7"/>
    </row>
    <row r="113" customHeight="1" spans="1:16">
      <c r="A113" s="7" t="s">
        <v>234</v>
      </c>
      <c r="B113" s="7" t="s">
        <v>305</v>
      </c>
      <c r="C113" s="7">
        <f t="shared" si="16"/>
        <v>20</v>
      </c>
      <c r="D113" s="7" t="s">
        <v>101</v>
      </c>
      <c r="E113" s="8">
        <v>0</v>
      </c>
      <c r="F113" s="7">
        <f t="shared" si="17"/>
        <v>0</v>
      </c>
      <c r="G113" s="7"/>
      <c r="H113" s="7"/>
      <c r="I113" s="7">
        <v>10</v>
      </c>
      <c r="J113" s="7">
        <f t="shared" si="18"/>
        <v>0</v>
      </c>
      <c r="K113" s="7"/>
      <c r="L113" s="7"/>
      <c r="M113" s="7">
        <v>10</v>
      </c>
      <c r="N113" s="7">
        <f t="shared" si="19"/>
        <v>0</v>
      </c>
      <c r="O113" s="7"/>
      <c r="P113" s="7"/>
    </row>
    <row r="114" customHeight="1" spans="1:16">
      <c r="A114" s="7" t="s">
        <v>306</v>
      </c>
      <c r="B114" s="7" t="s">
        <v>307</v>
      </c>
      <c r="C114" s="7">
        <f t="shared" si="16"/>
        <v>60</v>
      </c>
      <c r="D114" s="7" t="s">
        <v>101</v>
      </c>
      <c r="E114" s="8">
        <v>0</v>
      </c>
      <c r="F114" s="7">
        <f t="shared" si="17"/>
        <v>0</v>
      </c>
      <c r="G114" s="7"/>
      <c r="H114" s="7"/>
      <c r="I114" s="7">
        <v>30</v>
      </c>
      <c r="J114" s="7">
        <f t="shared" si="18"/>
        <v>0</v>
      </c>
      <c r="K114" s="7"/>
      <c r="L114" s="7"/>
      <c r="M114" s="7">
        <v>30</v>
      </c>
      <c r="N114" s="7">
        <f t="shared" si="19"/>
        <v>0</v>
      </c>
      <c r="O114" s="7"/>
      <c r="P114" s="7"/>
    </row>
    <row r="115" customHeight="1" spans="1:16">
      <c r="A115" s="7" t="s">
        <v>308</v>
      </c>
      <c r="B115" s="7" t="s">
        <v>309</v>
      </c>
      <c r="C115" s="7">
        <f t="shared" si="16"/>
        <v>50</v>
      </c>
      <c r="D115" s="7" t="s">
        <v>101</v>
      </c>
      <c r="E115" s="8">
        <v>0</v>
      </c>
      <c r="F115" s="7">
        <f t="shared" si="17"/>
        <v>0</v>
      </c>
      <c r="G115" s="7"/>
      <c r="H115" s="7"/>
      <c r="I115" s="7">
        <v>25</v>
      </c>
      <c r="J115" s="7">
        <f t="shared" si="18"/>
        <v>0</v>
      </c>
      <c r="K115" s="7"/>
      <c r="L115" s="7"/>
      <c r="M115" s="7">
        <v>25</v>
      </c>
      <c r="N115" s="7">
        <f t="shared" si="19"/>
        <v>0</v>
      </c>
      <c r="O115" s="7"/>
      <c r="P115" s="7"/>
    </row>
    <row r="116" customHeight="1" spans="1:16">
      <c r="A116" s="7" t="s">
        <v>310</v>
      </c>
      <c r="B116" s="7" t="s">
        <v>311</v>
      </c>
      <c r="C116" s="7">
        <f t="shared" si="16"/>
        <v>60</v>
      </c>
      <c r="D116" s="7" t="s">
        <v>101</v>
      </c>
      <c r="E116" s="8">
        <v>0</v>
      </c>
      <c r="F116" s="7">
        <f t="shared" si="17"/>
        <v>0</v>
      </c>
      <c r="G116" s="7"/>
      <c r="H116" s="7"/>
      <c r="I116" s="7">
        <v>30</v>
      </c>
      <c r="J116" s="7">
        <f t="shared" si="18"/>
        <v>0</v>
      </c>
      <c r="K116" s="7"/>
      <c r="L116" s="7"/>
      <c r="M116" s="7">
        <v>30</v>
      </c>
      <c r="N116" s="7">
        <f t="shared" si="19"/>
        <v>0</v>
      </c>
      <c r="O116" s="7"/>
      <c r="P116" s="7"/>
    </row>
  </sheetData>
  <mergeCells count="10">
    <mergeCell ref="A2:P2"/>
    <mergeCell ref="N3:P3"/>
    <mergeCell ref="F4:H4"/>
    <mergeCell ref="I4:L4"/>
    <mergeCell ref="M4:P4"/>
    <mergeCell ref="A4:A5"/>
    <mergeCell ref="B4:B5"/>
    <mergeCell ref="C4:C5"/>
    <mergeCell ref="D4:D5"/>
    <mergeCell ref="E4:E5"/>
  </mergeCells>
  <pageMargins left="0.707638888888889" right="0.707638888888889" top="0.747916666666667" bottom="0.747916666666667" header="0.313888888888889" footer="0.313888888888889"/>
  <pageSetup paperSize="9" scale="81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投资测算表</vt:lpstr>
      <vt:lpstr>备份</vt:lpstr>
      <vt:lpstr>备份1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xxq</cp:lastModifiedBy>
  <dcterms:created xsi:type="dcterms:W3CDTF">2006-09-16T00:00:00Z</dcterms:created>
  <dcterms:modified xsi:type="dcterms:W3CDTF">2017-08-11T06:06:59Z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