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527"/>
  </bookViews>
  <sheets>
    <sheet name="Sheet1" sheetId="1" r:id="rId1"/>
    <sheet name="Sheet2" sheetId="2" r:id="rId2"/>
    <sheet name="Sheet3" sheetId="3" r:id="rId3"/>
  </sheets>
  <definedNames>
    <definedName name="_xlnm.Print_Titles" localSheetId="0">Sheet1!$4:$5</definedName>
  </definedNames>
  <calcPr calcId="144525"/>
</workbook>
</file>

<file path=xl/sharedStrings.xml><?xml version="1.0" encoding="utf-8"?>
<sst xmlns="http://schemas.openxmlformats.org/spreadsheetml/2006/main" count="99">
  <si>
    <t>附件2：</t>
  </si>
  <si>
    <t>2018年省级生态公益林效益补偿专项资金省统筹经费分配方案及任务清单（市县部分）</t>
  </si>
  <si>
    <t>金额单位：万元</t>
  </si>
  <si>
    <t>序号</t>
  </si>
  <si>
    <t>地区</t>
  </si>
  <si>
    <t>金额</t>
  </si>
  <si>
    <t>任务计划</t>
  </si>
  <si>
    <t>备注</t>
  </si>
  <si>
    <t>市县合计</t>
  </si>
  <si>
    <t>一</t>
  </si>
  <si>
    <t>汕头市</t>
  </si>
  <si>
    <t>生态公益林精细化管理前期工作经费补助和省级以上生态公益林落界补助</t>
  </si>
  <si>
    <t>二</t>
  </si>
  <si>
    <t>韶关市</t>
  </si>
  <si>
    <t>生态公益林精细化管理前期工作经费补助、省级以上生态公益林落界补助和生态公益林精细化管理系统建设试点补助</t>
  </si>
  <si>
    <t>三</t>
  </si>
  <si>
    <t>河源市</t>
  </si>
  <si>
    <t>生态公益林精细化管理前期工作经费补助、新丰江特殊区域生态公益林管护经费补助和省级以上生态公益林落界补助</t>
  </si>
  <si>
    <t>其中300万元用于新丰江特殊区位生态公益林管护经费补助</t>
  </si>
  <si>
    <t>四</t>
  </si>
  <si>
    <t>梅州市</t>
  </si>
  <si>
    <t>生态公益林精细化管理前期工作经费补助、省级以上生态公益林落界补助和生态公益林示范区建设补助</t>
  </si>
  <si>
    <t>其中30万元用于梅江百岁山生态公益林示范区建设补助</t>
  </si>
  <si>
    <t>五</t>
  </si>
  <si>
    <t>惠州市</t>
  </si>
  <si>
    <t>生态公益林精细化管理前期工作经费补助、建设生态林树种选择试验示范基地、省级以上生态公益林落界补助、生态公益林精细化管理系统建设试点补助和生态公益林示范区建设经费补助</t>
  </si>
  <si>
    <t>其中50万元用于惠州九龙峰林场生态公益林示范区建设补助</t>
  </si>
  <si>
    <t>六</t>
  </si>
  <si>
    <t>汕尾市</t>
  </si>
  <si>
    <t>生态公益林精细化管理前期工作经费补助、省级以上生态公益林落界补助和生态公益林示范区建设经费补助</t>
  </si>
  <si>
    <t>其中30万元用于汕尾城区生态公益林示范区建设补助</t>
  </si>
  <si>
    <t>七</t>
  </si>
  <si>
    <t>江门市</t>
  </si>
  <si>
    <t>八</t>
  </si>
  <si>
    <t>阳江市</t>
  </si>
  <si>
    <t>生态公益林精细化管理前期工作经费补助、省级以上生态公益林落界补助、省级生态公益林落界试点补助</t>
  </si>
  <si>
    <t>其中10万元用于阳东县省级生态公益林落界试点补助</t>
  </si>
  <si>
    <t>九</t>
  </si>
  <si>
    <t>湛江市</t>
  </si>
  <si>
    <t>生态公益林精细化管理前期工作经费补助、特殊区域生态公益林管护经费补助和省级以上生态公益林落界补助和生态公益林示范区建设经费补助</t>
  </si>
  <si>
    <t>其中80万元用于遂溪北拉生态公益林示范区建设补助</t>
  </si>
  <si>
    <t>十</t>
  </si>
  <si>
    <t>茂名市</t>
  </si>
  <si>
    <t>其中80万元用于茂名电白林场生态公益林示范区建设补助</t>
  </si>
  <si>
    <t>十一</t>
  </si>
  <si>
    <t>肇庆市</t>
  </si>
  <si>
    <t>十二</t>
  </si>
  <si>
    <t>清远市</t>
  </si>
  <si>
    <t>其中80万元用于阳山东山自然保护区生态公益林示范区建设补助、30万元用于阳山贤令山生态公益林示范区建设补助</t>
  </si>
  <si>
    <t>十三</t>
  </si>
  <si>
    <t>潮州市</t>
  </si>
  <si>
    <t>十四</t>
  </si>
  <si>
    <t>揭阳市</t>
  </si>
  <si>
    <t>十五</t>
  </si>
  <si>
    <t>云浮市</t>
  </si>
  <si>
    <t>其中80万元用于云城崖楼山生态公益林示范区建设补助，30万元用于云城南山森林公园生态公益林示范区建设补助</t>
  </si>
  <si>
    <t>十六</t>
  </si>
  <si>
    <t>财政省直管县</t>
  </si>
  <si>
    <t>南澳县</t>
  </si>
  <si>
    <t>省级以上生态公益林落界补助</t>
  </si>
  <si>
    <t>乳源县</t>
  </si>
  <si>
    <t>特殊区位生态公益林管护经费补助和省级以上生态公益林落界补助</t>
  </si>
  <si>
    <t>翁源县</t>
  </si>
  <si>
    <t>南雄市</t>
  </si>
  <si>
    <t>省级以上生态公益林落界补助和生态公益林示范区建设补助</t>
  </si>
  <si>
    <t>其中80万元用于观音山市级森林公园生态公益林示范区建设补助</t>
  </si>
  <si>
    <t>仁化县</t>
  </si>
  <si>
    <t>连平县</t>
  </si>
  <si>
    <t>龙川县</t>
  </si>
  <si>
    <t>紫金县</t>
  </si>
  <si>
    <t>其中30万元用于紫城镇生态公益林示范区建设补助</t>
  </si>
  <si>
    <t>兴宁市</t>
  </si>
  <si>
    <t>其中80万元用于阳天嶂生态公益林示范区建设补助</t>
  </si>
  <si>
    <t>大埔县</t>
  </si>
  <si>
    <t>丰顺县</t>
  </si>
  <si>
    <t>五华县</t>
  </si>
  <si>
    <t>博罗县</t>
  </si>
  <si>
    <t>海丰县</t>
  </si>
  <si>
    <t>其中80万元用于海城镇小银瓶山生态公益林示范区建设补助</t>
  </si>
  <si>
    <t>陆丰市</t>
  </si>
  <si>
    <t>陆河县</t>
  </si>
  <si>
    <t>阳春市</t>
  </si>
  <si>
    <t>其中80万元用于漠阳江源头生态公益林示范区建设补助</t>
  </si>
  <si>
    <t>徐闻县</t>
  </si>
  <si>
    <t>雷州市</t>
  </si>
  <si>
    <t>廉江市</t>
  </si>
  <si>
    <t>高州市</t>
  </si>
  <si>
    <t>化州市</t>
  </si>
  <si>
    <t>德庆县</t>
  </si>
  <si>
    <t>封开县</t>
  </si>
  <si>
    <t>其中30万元用于七星顶市级自然保护区生态公益林示范区建设补助</t>
  </si>
  <si>
    <t>怀集县</t>
  </si>
  <si>
    <t>英德市</t>
  </si>
  <si>
    <t>连南县</t>
  </si>
  <si>
    <t>补助连南万山朝王石漠公园申报工作、特殊区位生态公益林管护经费补助和省级以上生态公益林落界补助</t>
  </si>
  <si>
    <t>连山县</t>
  </si>
  <si>
    <t>饶平县</t>
  </si>
  <si>
    <t>其中80万元用于双髻娘山生态公益林示范区建设补助</t>
  </si>
  <si>
    <t>惠来县</t>
  </si>
</sst>
</file>

<file path=xl/styles.xml><?xml version="1.0" encoding="utf-8"?>
<styleSheet xmlns="http://schemas.openxmlformats.org/spreadsheetml/2006/main">
  <numFmts count="6">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 numFmtId="176" formatCode="0_);[Red]\(0\)"/>
    <numFmt numFmtId="177" formatCode="0.00_);[Red]\(0.00\)"/>
  </numFmts>
  <fonts count="27">
    <font>
      <sz val="11"/>
      <color theme="1"/>
      <name val="宋体"/>
      <charset val="134"/>
      <scheme val="minor"/>
    </font>
    <font>
      <b/>
      <sz val="18"/>
      <color indexed="8"/>
      <name val="宋体"/>
      <charset val="134"/>
    </font>
    <font>
      <b/>
      <sz val="10"/>
      <color indexed="8"/>
      <name val="宋体"/>
      <charset val="134"/>
    </font>
    <font>
      <b/>
      <sz val="11"/>
      <name val="宋体"/>
      <charset val="134"/>
    </font>
    <font>
      <b/>
      <sz val="11"/>
      <color indexed="8"/>
      <name val="宋体"/>
      <charset val="134"/>
    </font>
    <font>
      <sz val="11"/>
      <color indexed="8"/>
      <name val="宋体"/>
      <charset val="134"/>
    </font>
    <font>
      <sz val="11"/>
      <name val="宋体"/>
      <charset val="134"/>
    </font>
    <font>
      <u/>
      <sz val="11"/>
      <color rgb="FF0000FF"/>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i/>
      <sz val="11"/>
      <color rgb="FF7F7F7F"/>
      <name val="宋体"/>
      <charset val="0"/>
      <scheme val="minor"/>
    </font>
    <font>
      <sz val="11"/>
      <color rgb="FFFF0000"/>
      <name val="宋体"/>
      <charset val="0"/>
      <scheme val="minor"/>
    </font>
    <font>
      <u/>
      <sz val="11"/>
      <color rgb="FF800080"/>
      <name val="宋体"/>
      <charset val="0"/>
      <scheme val="minor"/>
    </font>
    <font>
      <b/>
      <sz val="11"/>
      <color theme="1"/>
      <name val="宋体"/>
      <charset val="0"/>
      <scheme val="minor"/>
    </font>
    <font>
      <b/>
      <sz val="11"/>
      <color theme="3"/>
      <name val="宋体"/>
      <charset val="134"/>
      <scheme val="minor"/>
    </font>
    <font>
      <b/>
      <sz val="18"/>
      <color theme="3"/>
      <name val="宋体"/>
      <charset val="134"/>
      <scheme val="minor"/>
    </font>
    <font>
      <b/>
      <sz val="11"/>
      <color rgb="FFFA7D00"/>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sz val="11"/>
      <color rgb="FFFA7D00"/>
      <name val="宋体"/>
      <charset val="0"/>
      <scheme val="minor"/>
    </font>
    <font>
      <b/>
      <sz val="11"/>
      <color rgb="FF3F3F3F"/>
      <name val="宋体"/>
      <charset val="0"/>
      <scheme val="minor"/>
    </font>
    <font>
      <sz val="11"/>
      <color rgb="FF006100"/>
      <name val="宋体"/>
      <charset val="0"/>
      <scheme val="minor"/>
    </font>
    <font>
      <sz val="11"/>
      <color rgb="FF9C6500"/>
      <name val="宋体"/>
      <charset val="0"/>
      <scheme val="minor"/>
    </font>
    <font>
      <sz val="10"/>
      <name val="Arial"/>
      <charset val="134"/>
    </font>
  </fonts>
  <fills count="33">
    <fill>
      <patternFill patternType="none"/>
    </fill>
    <fill>
      <patternFill patternType="gray125"/>
    </fill>
    <fill>
      <patternFill patternType="solid">
        <fgColor theme="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8"/>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s>
  <borders count="12">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5" borderId="0" applyNumberFormat="0" applyBorder="0" applyAlignment="0" applyProtection="0">
      <alignment vertical="center"/>
    </xf>
    <xf numFmtId="0" fontId="11" fillId="7"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3"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8" fillId="10" borderId="0" applyNumberFormat="0" applyBorder="0" applyAlignment="0" applyProtection="0">
      <alignment vertical="center"/>
    </xf>
    <xf numFmtId="0" fontId="7"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1" borderId="5" applyNumberFormat="0" applyFont="0" applyAlignment="0" applyProtection="0">
      <alignment vertical="center"/>
    </xf>
    <xf numFmtId="0" fontId="8" fillId="12" borderId="0" applyNumberFormat="0" applyBorder="0" applyAlignment="0" applyProtection="0">
      <alignment vertical="center"/>
    </xf>
    <xf numFmtId="0" fontId="16"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9" fillId="0" borderId="7" applyNumberFormat="0" applyFill="0" applyAlignment="0" applyProtection="0">
      <alignment vertical="center"/>
    </xf>
    <xf numFmtId="0" fontId="21" fillId="0" borderId="7" applyNumberFormat="0" applyFill="0" applyAlignment="0" applyProtection="0">
      <alignment vertical="center"/>
    </xf>
    <xf numFmtId="0" fontId="8" fillId="15" borderId="0" applyNumberFormat="0" applyBorder="0" applyAlignment="0" applyProtection="0">
      <alignment vertical="center"/>
    </xf>
    <xf numFmtId="0" fontId="16" fillId="0" borderId="10" applyNumberFormat="0" applyFill="0" applyAlignment="0" applyProtection="0">
      <alignment vertical="center"/>
    </xf>
    <xf numFmtId="0" fontId="8" fillId="17" borderId="0" applyNumberFormat="0" applyBorder="0" applyAlignment="0" applyProtection="0">
      <alignment vertical="center"/>
    </xf>
    <xf numFmtId="0" fontId="23" fillId="13" borderId="11" applyNumberFormat="0" applyAlignment="0" applyProtection="0">
      <alignment vertical="center"/>
    </xf>
    <xf numFmtId="0" fontId="18" fillId="13" borderId="4" applyNumberFormat="0" applyAlignment="0" applyProtection="0">
      <alignment vertical="center"/>
    </xf>
    <xf numFmtId="0" fontId="20" fillId="14" borderId="8" applyNumberFormat="0" applyAlignment="0" applyProtection="0">
      <alignment vertical="center"/>
    </xf>
    <xf numFmtId="0" fontId="9" fillId="19" borderId="0" applyNumberFormat="0" applyBorder="0" applyAlignment="0" applyProtection="0">
      <alignment vertical="center"/>
    </xf>
    <xf numFmtId="0" fontId="8" fillId="2" borderId="0" applyNumberFormat="0" applyBorder="0" applyAlignment="0" applyProtection="0">
      <alignment vertical="center"/>
    </xf>
    <xf numFmtId="0" fontId="22" fillId="0" borderId="9" applyNumberFormat="0" applyFill="0" applyAlignment="0" applyProtection="0">
      <alignment vertical="center"/>
    </xf>
    <xf numFmtId="0" fontId="15" fillId="0" borderId="6" applyNumberFormat="0" applyFill="0" applyAlignment="0" applyProtection="0">
      <alignment vertical="center"/>
    </xf>
    <xf numFmtId="0" fontId="24" fillId="20" borderId="0" applyNumberFormat="0" applyBorder="0" applyAlignment="0" applyProtection="0">
      <alignment vertical="center"/>
    </xf>
    <xf numFmtId="0" fontId="25" fillId="21" borderId="0" applyNumberFormat="0" applyBorder="0" applyAlignment="0" applyProtection="0">
      <alignment vertical="center"/>
    </xf>
    <xf numFmtId="0" fontId="9" fillId="23" borderId="0" applyNumberFormat="0" applyBorder="0" applyAlignment="0" applyProtection="0">
      <alignment vertical="center"/>
    </xf>
    <xf numFmtId="0" fontId="8" fillId="25" borderId="0" applyNumberFormat="0" applyBorder="0" applyAlignment="0" applyProtection="0">
      <alignment vertical="center"/>
    </xf>
    <xf numFmtId="0" fontId="9" fillId="4" borderId="0" applyNumberFormat="0" applyBorder="0" applyAlignment="0" applyProtection="0">
      <alignment vertical="center"/>
    </xf>
    <xf numFmtId="0" fontId="9" fillId="27" borderId="0" applyNumberFormat="0" applyBorder="0" applyAlignment="0" applyProtection="0">
      <alignment vertical="center"/>
    </xf>
    <xf numFmtId="0" fontId="9" fillId="24" borderId="0" applyNumberFormat="0" applyBorder="0" applyAlignment="0" applyProtection="0">
      <alignment vertical="center"/>
    </xf>
    <xf numFmtId="0" fontId="9" fillId="26" borderId="0" applyNumberFormat="0" applyBorder="0" applyAlignment="0" applyProtection="0">
      <alignment vertical="center"/>
    </xf>
    <xf numFmtId="0" fontId="8" fillId="28" borderId="0" applyNumberFormat="0" applyBorder="0" applyAlignment="0" applyProtection="0">
      <alignment vertical="center"/>
    </xf>
    <xf numFmtId="0" fontId="8" fillId="30" borderId="0" applyNumberFormat="0" applyBorder="0" applyAlignment="0" applyProtection="0">
      <alignment vertical="center"/>
    </xf>
    <xf numFmtId="0" fontId="9" fillId="31" borderId="0" applyNumberFormat="0" applyBorder="0" applyAlignment="0" applyProtection="0">
      <alignment vertical="center"/>
    </xf>
    <xf numFmtId="0" fontId="9" fillId="18" borderId="0" applyNumberFormat="0" applyBorder="0" applyAlignment="0" applyProtection="0">
      <alignment vertical="center"/>
    </xf>
    <xf numFmtId="0" fontId="26" fillId="0" borderId="0"/>
    <xf numFmtId="0" fontId="8" fillId="16" borderId="0" applyNumberFormat="0" applyBorder="0" applyAlignment="0" applyProtection="0">
      <alignment vertical="center"/>
    </xf>
    <xf numFmtId="0" fontId="9" fillId="32" borderId="0" applyNumberFormat="0" applyBorder="0" applyAlignment="0" applyProtection="0">
      <alignment vertical="center"/>
    </xf>
    <xf numFmtId="0" fontId="8" fillId="9" borderId="0" applyNumberFormat="0" applyBorder="0" applyAlignment="0" applyProtection="0">
      <alignment vertical="center"/>
    </xf>
    <xf numFmtId="0" fontId="8" fillId="29" borderId="0" applyNumberFormat="0" applyBorder="0" applyAlignment="0" applyProtection="0">
      <alignment vertical="center"/>
    </xf>
    <xf numFmtId="0" fontId="9" fillId="22" borderId="0" applyNumberFormat="0" applyBorder="0" applyAlignment="0" applyProtection="0">
      <alignment vertical="center"/>
    </xf>
    <xf numFmtId="0" fontId="8" fillId="8" borderId="0" applyNumberFormat="0" applyBorder="0" applyAlignment="0" applyProtection="0">
      <alignment vertical="center"/>
    </xf>
  </cellStyleXfs>
  <cellXfs count="22">
    <xf numFmtId="0" fontId="0" fillId="0" borderId="0" xfId="0">
      <alignment vertical="center"/>
    </xf>
    <xf numFmtId="0" fontId="0" fillId="0" borderId="0" xfId="0" applyAlignment="1">
      <alignment horizontal="center" vertical="center"/>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wrapText="1"/>
    </xf>
    <xf numFmtId="177" fontId="4" fillId="0" borderId="3" xfId="0" applyNumberFormat="1" applyFont="1" applyBorder="1" applyAlignment="1">
      <alignment horizontal="center" vertical="center" wrapText="1"/>
    </xf>
    <xf numFmtId="176" fontId="5" fillId="0" borderId="3" xfId="0" applyNumberFormat="1" applyFont="1" applyBorder="1" applyAlignment="1">
      <alignment horizontal="center" vertical="center" wrapText="1"/>
    </xf>
    <xf numFmtId="176" fontId="4" fillId="0" borderId="3" xfId="0" applyNumberFormat="1" applyFont="1" applyBorder="1" applyAlignment="1">
      <alignment horizontal="center" vertical="center" wrapText="1"/>
    </xf>
    <xf numFmtId="0" fontId="3" fillId="0" borderId="3" xfId="43" applyFont="1" applyFill="1" applyBorder="1" applyAlignment="1">
      <alignment horizontal="center" vertical="center" wrapText="1"/>
    </xf>
    <xf numFmtId="177" fontId="3" fillId="0" borderId="3" xfId="0" applyNumberFormat="1" applyFont="1" applyBorder="1" applyAlignment="1">
      <alignment horizontal="center" vertical="center" wrapText="1"/>
    </xf>
    <xf numFmtId="176" fontId="6" fillId="0" borderId="3" xfId="0" applyNumberFormat="1" applyFont="1" applyBorder="1" applyAlignment="1">
      <alignment horizontal="center" vertical="center" wrapText="1"/>
    </xf>
    <xf numFmtId="176" fontId="3" fillId="0" borderId="3" xfId="0" applyNumberFormat="1" applyFont="1" applyBorder="1" applyAlignment="1">
      <alignment horizontal="center" vertical="center" wrapText="1"/>
    </xf>
    <xf numFmtId="49" fontId="3" fillId="0" borderId="3" xfId="43"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3" xfId="0" applyFont="1" applyBorder="1" applyAlignment="1">
      <alignment horizontal="center" vertical="center" wrapText="1"/>
    </xf>
    <xf numFmtId="0" fontId="5" fillId="0" borderId="3" xfId="43" applyFont="1" applyFill="1" applyBorder="1" applyAlignment="1">
      <alignment horizontal="center" vertical="center" wrapText="1"/>
    </xf>
    <xf numFmtId="177" fontId="6" fillId="0" borderId="3" xfId="0" applyNumberFormat="1" applyFont="1" applyBorder="1" applyAlignment="1">
      <alignment horizontal="center" vertical="center" wrapText="1"/>
    </xf>
    <xf numFmtId="177" fontId="5" fillId="0" borderId="3"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0" fillId="0" borderId="0" xfId="0" applyFo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常规_处理-小梁" xf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55"/>
  <sheetViews>
    <sheetView showZeros="0" tabSelected="1" workbookViewId="0">
      <pane xSplit="2" ySplit="5" topLeftCell="C51" activePane="bottomRight" state="frozen"/>
      <selection/>
      <selection pane="topRight"/>
      <selection pane="bottomLeft"/>
      <selection pane="bottomRight" activeCell="L4" sqref="L4"/>
    </sheetView>
  </sheetViews>
  <sheetFormatPr defaultColWidth="9" defaultRowHeight="14.4" outlineLevelCol="4"/>
  <cols>
    <col min="1" max="1" width="8" customWidth="1"/>
    <col min="2" max="2" width="14.1111111111111" customWidth="1"/>
    <col min="3" max="3" width="10.1111111111111" customWidth="1"/>
    <col min="4" max="4" width="43.6666666666667" customWidth="1"/>
    <col min="5" max="5" width="15.7777777777778" customWidth="1"/>
  </cols>
  <sheetData>
    <row r="1" ht="21" customHeight="1" spans="1:5">
      <c r="A1" s="1" t="s">
        <v>0</v>
      </c>
      <c r="B1" s="1"/>
      <c r="C1" s="1"/>
      <c r="D1" s="1"/>
      <c r="E1" s="1"/>
    </row>
    <row r="2" ht="55" customHeight="1" spans="1:5">
      <c r="A2" s="2" t="s">
        <v>1</v>
      </c>
      <c r="B2" s="2"/>
      <c r="C2" s="2"/>
      <c r="D2" s="2"/>
      <c r="E2" s="2"/>
    </row>
    <row r="3" ht="24" customHeight="1" spans="1:5">
      <c r="A3" s="2"/>
      <c r="B3" s="2"/>
      <c r="C3" s="2"/>
      <c r="D3" s="2"/>
      <c r="E3" s="3" t="s">
        <v>2</v>
      </c>
    </row>
    <row r="4" ht="36.75" customHeight="1" spans="1:5">
      <c r="A4" s="4" t="s">
        <v>3</v>
      </c>
      <c r="B4" s="4" t="s">
        <v>4</v>
      </c>
      <c r="C4" s="4" t="s">
        <v>5</v>
      </c>
      <c r="D4" s="4" t="s">
        <v>6</v>
      </c>
      <c r="E4" s="4" t="s">
        <v>7</v>
      </c>
    </row>
    <row r="5" ht="36.75" customHeight="1" spans="1:5">
      <c r="A5" s="5"/>
      <c r="B5" s="5"/>
      <c r="C5" s="5"/>
      <c r="D5" s="5"/>
      <c r="E5" s="5"/>
    </row>
    <row r="6" ht="60" customHeight="1" spans="1:5">
      <c r="A6" s="6"/>
      <c r="B6" s="6" t="s">
        <v>8</v>
      </c>
      <c r="C6" s="7">
        <f>SUM(C7:C22)</f>
        <v>3720</v>
      </c>
      <c r="D6" s="8"/>
      <c r="E6" s="9"/>
    </row>
    <row r="7" ht="60" customHeight="1" spans="1:5">
      <c r="A7" s="10" t="s">
        <v>9</v>
      </c>
      <c r="B7" s="6" t="s">
        <v>10</v>
      </c>
      <c r="C7" s="11">
        <v>30</v>
      </c>
      <c r="D7" s="12" t="s">
        <v>11</v>
      </c>
      <c r="E7" s="13"/>
    </row>
    <row r="8" ht="60" customHeight="1" spans="1:5">
      <c r="A8" s="14" t="s">
        <v>12</v>
      </c>
      <c r="B8" s="6" t="s">
        <v>13</v>
      </c>
      <c r="C8" s="11">
        <f>72.77+109.76+200</f>
        <v>382.53</v>
      </c>
      <c r="D8" s="12" t="s">
        <v>14</v>
      </c>
      <c r="E8" s="13"/>
    </row>
    <row r="9" ht="60" customHeight="1" spans="1:5">
      <c r="A9" s="14" t="s">
        <v>15</v>
      </c>
      <c r="B9" s="6" t="s">
        <v>16</v>
      </c>
      <c r="C9" s="11">
        <f>77.65+300+98.96</f>
        <v>476.61</v>
      </c>
      <c r="D9" s="12" t="s">
        <v>17</v>
      </c>
      <c r="E9" s="13" t="s">
        <v>18</v>
      </c>
    </row>
    <row r="10" ht="74.4" customHeight="1" spans="1:5">
      <c r="A10" s="14" t="s">
        <v>19</v>
      </c>
      <c r="B10" s="6" t="s">
        <v>20</v>
      </c>
      <c r="C10" s="11">
        <f>77.57+41.69+30</f>
        <v>149.26</v>
      </c>
      <c r="D10" s="12" t="s">
        <v>21</v>
      </c>
      <c r="E10" s="13" t="s">
        <v>22</v>
      </c>
    </row>
    <row r="11" ht="76.8" customHeight="1" spans="1:5">
      <c r="A11" s="14" t="s">
        <v>23</v>
      </c>
      <c r="B11" s="15" t="s">
        <v>24</v>
      </c>
      <c r="C11" s="11">
        <f>33.39+43.5+180+50</f>
        <v>306.89</v>
      </c>
      <c r="D11" s="12" t="s">
        <v>25</v>
      </c>
      <c r="E11" s="13" t="s">
        <v>26</v>
      </c>
    </row>
    <row r="12" ht="60" customHeight="1" spans="1:5">
      <c r="A12" s="14" t="s">
        <v>27</v>
      </c>
      <c r="B12" s="15" t="s">
        <v>28</v>
      </c>
      <c r="C12" s="11">
        <f>30+13.82+30</f>
        <v>73.82</v>
      </c>
      <c r="D12" s="12" t="s">
        <v>29</v>
      </c>
      <c r="E12" s="13" t="s">
        <v>30</v>
      </c>
    </row>
    <row r="13" ht="60" customHeight="1" spans="1:5">
      <c r="A13" s="14" t="s">
        <v>31</v>
      </c>
      <c r="B13" s="6" t="s">
        <v>32</v>
      </c>
      <c r="C13" s="11">
        <f>18.52+37.13</f>
        <v>55.65</v>
      </c>
      <c r="D13" s="12" t="s">
        <v>11</v>
      </c>
      <c r="E13" s="13"/>
    </row>
    <row r="14" ht="60" customHeight="1" spans="1:5">
      <c r="A14" s="14" t="s">
        <v>33</v>
      </c>
      <c r="B14" s="6" t="s">
        <v>34</v>
      </c>
      <c r="C14" s="11">
        <f>30+10</f>
        <v>40</v>
      </c>
      <c r="D14" s="12" t="s">
        <v>35</v>
      </c>
      <c r="E14" s="13" t="s">
        <v>36</v>
      </c>
    </row>
    <row r="15" ht="60" customHeight="1" spans="1:5">
      <c r="A15" s="14" t="s">
        <v>37</v>
      </c>
      <c r="B15" s="6" t="s">
        <v>38</v>
      </c>
      <c r="C15" s="11">
        <f>5.47+26.75+11.42+80</f>
        <v>123.64</v>
      </c>
      <c r="D15" s="12" t="s">
        <v>39</v>
      </c>
      <c r="E15" s="13" t="s">
        <v>40</v>
      </c>
    </row>
    <row r="16" ht="93.6" customHeight="1" spans="1:5">
      <c r="A16" s="14" t="s">
        <v>41</v>
      </c>
      <c r="B16" s="6" t="s">
        <v>42</v>
      </c>
      <c r="C16" s="11">
        <f>26.15+21.29+80</f>
        <v>127.44</v>
      </c>
      <c r="D16" s="12" t="s">
        <v>21</v>
      </c>
      <c r="E16" s="13" t="s">
        <v>43</v>
      </c>
    </row>
    <row r="17" ht="60" customHeight="1" spans="1:5">
      <c r="A17" s="14" t="s">
        <v>44</v>
      </c>
      <c r="B17" s="6" t="s">
        <v>45</v>
      </c>
      <c r="C17" s="11">
        <f>36.27+7.78</f>
        <v>44.05</v>
      </c>
      <c r="D17" s="12" t="s">
        <v>11</v>
      </c>
      <c r="E17" s="13"/>
    </row>
    <row r="18" ht="139.2" customHeight="1" spans="1:5">
      <c r="A18" s="14" t="s">
        <v>46</v>
      </c>
      <c r="B18" s="6" t="s">
        <v>47</v>
      </c>
      <c r="C18" s="11">
        <f>69.65+161.54+110</f>
        <v>341.19</v>
      </c>
      <c r="D18" s="12" t="s">
        <v>21</v>
      </c>
      <c r="E18" s="13" t="s">
        <v>48</v>
      </c>
    </row>
    <row r="19" ht="60" customHeight="1" spans="1:5">
      <c r="A19" s="14" t="s">
        <v>49</v>
      </c>
      <c r="B19" s="6" t="s">
        <v>50</v>
      </c>
      <c r="C19" s="11">
        <v>30</v>
      </c>
      <c r="D19" s="12" t="s">
        <v>11</v>
      </c>
      <c r="E19" s="13"/>
    </row>
    <row r="20" ht="60" customHeight="1" spans="1:5">
      <c r="A20" s="14" t="s">
        <v>51</v>
      </c>
      <c r="B20" s="6" t="s">
        <v>52</v>
      </c>
      <c r="C20" s="11">
        <v>30</v>
      </c>
      <c r="D20" s="12" t="s">
        <v>11</v>
      </c>
      <c r="E20" s="13"/>
    </row>
    <row r="21" ht="123" customHeight="1" spans="1:5">
      <c r="A21" s="14" t="s">
        <v>53</v>
      </c>
      <c r="B21" s="6" t="s">
        <v>54</v>
      </c>
      <c r="C21" s="11">
        <f>22.91+7.23+30+80</f>
        <v>140.14</v>
      </c>
      <c r="D21" s="12" t="s">
        <v>21</v>
      </c>
      <c r="E21" s="13" t="s">
        <v>55</v>
      </c>
    </row>
    <row r="22" ht="60" customHeight="1" spans="1:5">
      <c r="A22" s="14" t="s">
        <v>56</v>
      </c>
      <c r="B22" s="16" t="s">
        <v>57</v>
      </c>
      <c r="C22" s="11">
        <f>SUM(C23:C52)</f>
        <v>1368.78</v>
      </c>
      <c r="D22" s="12"/>
      <c r="E22" s="13"/>
    </row>
    <row r="23" ht="60" customHeight="1" spans="1:5">
      <c r="A23" s="17">
        <v>1</v>
      </c>
      <c r="B23" s="16" t="s">
        <v>58</v>
      </c>
      <c r="C23" s="18">
        <v>2.9</v>
      </c>
      <c r="D23" s="12" t="s">
        <v>59</v>
      </c>
      <c r="E23" s="13"/>
    </row>
    <row r="24" ht="60" customHeight="1" spans="1:5">
      <c r="A24" s="17">
        <v>2</v>
      </c>
      <c r="B24" s="16" t="s">
        <v>60</v>
      </c>
      <c r="C24" s="18">
        <f>127+51.98</f>
        <v>178.98</v>
      </c>
      <c r="D24" s="12" t="s">
        <v>61</v>
      </c>
      <c r="E24" s="13"/>
    </row>
    <row r="25" ht="60" customHeight="1" spans="1:5">
      <c r="A25" s="17">
        <v>3</v>
      </c>
      <c r="B25" s="16" t="s">
        <v>62</v>
      </c>
      <c r="C25" s="18">
        <v>12.99</v>
      </c>
      <c r="D25" s="12" t="s">
        <v>59</v>
      </c>
      <c r="E25" s="13"/>
    </row>
    <row r="26" ht="72.6" customHeight="1" spans="1:5">
      <c r="A26" s="17">
        <v>4</v>
      </c>
      <c r="B26" s="16" t="s">
        <v>63</v>
      </c>
      <c r="C26" s="18">
        <f>19.28+80</f>
        <v>99.28</v>
      </c>
      <c r="D26" s="12" t="s">
        <v>64</v>
      </c>
      <c r="E26" s="13" t="s">
        <v>65</v>
      </c>
    </row>
    <row r="27" ht="60" customHeight="1" spans="1:5">
      <c r="A27" s="17">
        <v>5</v>
      </c>
      <c r="B27" s="16" t="s">
        <v>66</v>
      </c>
      <c r="C27" s="18">
        <v>25.16</v>
      </c>
      <c r="D27" s="12" t="s">
        <v>59</v>
      </c>
      <c r="E27" s="13"/>
    </row>
    <row r="28" ht="60" customHeight="1" spans="1:5">
      <c r="A28" s="17">
        <v>6</v>
      </c>
      <c r="B28" s="16" t="s">
        <v>67</v>
      </c>
      <c r="C28" s="18">
        <v>19.85</v>
      </c>
      <c r="D28" s="12" t="s">
        <v>59</v>
      </c>
      <c r="E28" s="13"/>
    </row>
    <row r="29" ht="60" customHeight="1" spans="1:5">
      <c r="A29" s="17">
        <v>7</v>
      </c>
      <c r="B29" s="16" t="s">
        <v>68</v>
      </c>
      <c r="C29" s="18">
        <v>42.41</v>
      </c>
      <c r="D29" s="12" t="s">
        <v>59</v>
      </c>
      <c r="E29" s="13"/>
    </row>
    <row r="30" ht="60" customHeight="1" spans="1:5">
      <c r="A30" s="17">
        <v>8</v>
      </c>
      <c r="B30" s="16" t="s">
        <v>69</v>
      </c>
      <c r="C30" s="18">
        <f>42.05+30</f>
        <v>72.05</v>
      </c>
      <c r="D30" s="12" t="s">
        <v>64</v>
      </c>
      <c r="E30" s="13" t="s">
        <v>70</v>
      </c>
    </row>
    <row r="31" ht="60" customHeight="1" spans="1:5">
      <c r="A31" s="17">
        <v>9</v>
      </c>
      <c r="B31" s="16" t="s">
        <v>71</v>
      </c>
      <c r="C31" s="18">
        <f>13.01+80</f>
        <v>93.01</v>
      </c>
      <c r="D31" s="12" t="s">
        <v>64</v>
      </c>
      <c r="E31" s="13" t="s">
        <v>72</v>
      </c>
    </row>
    <row r="32" ht="60" customHeight="1" spans="1:5">
      <c r="A32" s="17">
        <v>10</v>
      </c>
      <c r="B32" s="16" t="s">
        <v>73</v>
      </c>
      <c r="C32" s="18">
        <v>32.52</v>
      </c>
      <c r="D32" s="12" t="s">
        <v>59</v>
      </c>
      <c r="E32" s="13"/>
    </row>
    <row r="33" ht="60" customHeight="1" spans="1:5">
      <c r="A33" s="17">
        <v>11</v>
      </c>
      <c r="B33" s="16" t="s">
        <v>74</v>
      </c>
      <c r="C33" s="18">
        <v>7.5</v>
      </c>
      <c r="D33" s="12" t="s">
        <v>59</v>
      </c>
      <c r="E33" s="13"/>
    </row>
    <row r="34" ht="60" customHeight="1" spans="1:5">
      <c r="A34" s="17">
        <v>12</v>
      </c>
      <c r="B34" s="16" t="s">
        <v>75</v>
      </c>
      <c r="C34" s="18">
        <v>39.22</v>
      </c>
      <c r="D34" s="12" t="s">
        <v>59</v>
      </c>
      <c r="E34" s="13"/>
    </row>
    <row r="35" ht="60" customHeight="1" spans="1:5">
      <c r="A35" s="17">
        <v>13</v>
      </c>
      <c r="B35" s="16" t="s">
        <v>76</v>
      </c>
      <c r="C35" s="18">
        <v>6.1</v>
      </c>
      <c r="D35" s="12" t="s">
        <v>59</v>
      </c>
      <c r="E35" s="13"/>
    </row>
    <row r="36" ht="60" customHeight="1" spans="1:5">
      <c r="A36" s="17">
        <v>14</v>
      </c>
      <c r="B36" s="16" t="s">
        <v>77</v>
      </c>
      <c r="C36" s="18">
        <f>4.51+80</f>
        <v>84.51</v>
      </c>
      <c r="D36" s="12" t="s">
        <v>64</v>
      </c>
      <c r="E36" s="13" t="s">
        <v>78</v>
      </c>
    </row>
    <row r="37" ht="60" customHeight="1" spans="1:5">
      <c r="A37" s="17">
        <v>15</v>
      </c>
      <c r="B37" s="16" t="s">
        <v>79</v>
      </c>
      <c r="C37" s="18">
        <v>6.04</v>
      </c>
      <c r="D37" s="12" t="s">
        <v>59</v>
      </c>
      <c r="E37" s="13"/>
    </row>
    <row r="38" ht="60" customHeight="1" spans="1:5">
      <c r="A38" s="17">
        <v>16</v>
      </c>
      <c r="B38" s="16" t="s">
        <v>80</v>
      </c>
      <c r="C38" s="18">
        <v>3.1</v>
      </c>
      <c r="D38" s="12" t="s">
        <v>59</v>
      </c>
      <c r="E38" s="13"/>
    </row>
    <row r="39" ht="60" customHeight="1" spans="1:5">
      <c r="A39" s="17">
        <v>17</v>
      </c>
      <c r="B39" s="16" t="s">
        <v>81</v>
      </c>
      <c r="C39" s="18">
        <f>18.15+80</f>
        <v>98.15</v>
      </c>
      <c r="D39" s="12" t="s">
        <v>64</v>
      </c>
      <c r="E39" s="13" t="s">
        <v>82</v>
      </c>
    </row>
    <row r="40" ht="60" customHeight="1" spans="1:5">
      <c r="A40" s="17">
        <v>18</v>
      </c>
      <c r="B40" s="16" t="s">
        <v>83</v>
      </c>
      <c r="C40" s="18">
        <f>6.2+2.32</f>
        <v>8.52</v>
      </c>
      <c r="D40" s="12" t="s">
        <v>61</v>
      </c>
      <c r="E40" s="13"/>
    </row>
    <row r="41" ht="60" customHeight="1" spans="1:5">
      <c r="A41" s="17">
        <v>19</v>
      </c>
      <c r="B41" s="16" t="s">
        <v>84</v>
      </c>
      <c r="C41" s="18">
        <f>8.76+0.85</f>
        <v>9.61</v>
      </c>
      <c r="D41" s="12" t="s">
        <v>61</v>
      </c>
      <c r="E41" s="13"/>
    </row>
    <row r="42" ht="60" customHeight="1" spans="1:5">
      <c r="A42" s="17">
        <v>20</v>
      </c>
      <c r="B42" s="16" t="s">
        <v>85</v>
      </c>
      <c r="C42" s="18">
        <f>31.08+4.68</f>
        <v>35.76</v>
      </c>
      <c r="D42" s="12" t="s">
        <v>61</v>
      </c>
      <c r="E42" s="13"/>
    </row>
    <row r="43" ht="60" customHeight="1" spans="1:5">
      <c r="A43" s="17">
        <v>21</v>
      </c>
      <c r="B43" s="16" t="s">
        <v>86</v>
      </c>
      <c r="C43" s="18">
        <v>10.62</v>
      </c>
      <c r="D43" s="12" t="s">
        <v>59</v>
      </c>
      <c r="E43" s="13"/>
    </row>
    <row r="44" ht="60" customHeight="1" spans="1:5">
      <c r="A44" s="17">
        <v>22</v>
      </c>
      <c r="B44" s="16" t="s">
        <v>87</v>
      </c>
      <c r="C44" s="18">
        <v>0.77</v>
      </c>
      <c r="D44" s="12" t="s">
        <v>59</v>
      </c>
      <c r="E44" s="13"/>
    </row>
    <row r="45" ht="60" customHeight="1" spans="1:5">
      <c r="A45" s="17">
        <v>23</v>
      </c>
      <c r="B45" s="16" t="s">
        <v>88</v>
      </c>
      <c r="C45" s="18">
        <v>1.75</v>
      </c>
      <c r="D45" s="12" t="s">
        <v>59</v>
      </c>
      <c r="E45" s="13"/>
    </row>
    <row r="46" ht="80.4" customHeight="1" spans="1:5">
      <c r="A46" s="17">
        <v>24</v>
      </c>
      <c r="B46" s="16" t="s">
        <v>89</v>
      </c>
      <c r="C46" s="18">
        <f>3.7+30</f>
        <v>33.7</v>
      </c>
      <c r="D46" s="12" t="s">
        <v>64</v>
      </c>
      <c r="E46" s="13" t="s">
        <v>90</v>
      </c>
    </row>
    <row r="47" ht="60" customHeight="1" spans="1:5">
      <c r="A47" s="17">
        <v>25</v>
      </c>
      <c r="B47" s="16" t="s">
        <v>91</v>
      </c>
      <c r="C47" s="18">
        <v>6.97</v>
      </c>
      <c r="D47" s="12" t="s">
        <v>59</v>
      </c>
      <c r="E47" s="13"/>
    </row>
    <row r="48" ht="60" customHeight="1" spans="1:5">
      <c r="A48" s="17">
        <v>26</v>
      </c>
      <c r="B48" s="16" t="s">
        <v>92</v>
      </c>
      <c r="C48" s="19">
        <v>78.81</v>
      </c>
      <c r="D48" s="12" t="s">
        <v>59</v>
      </c>
      <c r="E48" s="16"/>
    </row>
    <row r="49" ht="60" customHeight="1" spans="1:5">
      <c r="A49" s="17">
        <v>27</v>
      </c>
      <c r="B49" s="16" t="s">
        <v>93</v>
      </c>
      <c r="C49" s="19">
        <f>90+75+15.27</f>
        <v>180.27</v>
      </c>
      <c r="D49" s="20" t="s">
        <v>94</v>
      </c>
      <c r="E49" s="16"/>
    </row>
    <row r="50" ht="60" customHeight="1" spans="1:5">
      <c r="A50" s="17">
        <v>28</v>
      </c>
      <c r="B50" s="16" t="s">
        <v>95</v>
      </c>
      <c r="C50" s="19">
        <f>75+9.27</f>
        <v>84.27</v>
      </c>
      <c r="D50" s="20" t="s">
        <v>61</v>
      </c>
      <c r="E50" s="16"/>
    </row>
    <row r="51" ht="60" customHeight="1" spans="1:5">
      <c r="A51" s="17">
        <v>29</v>
      </c>
      <c r="B51" s="16" t="s">
        <v>96</v>
      </c>
      <c r="C51" s="19">
        <f>10.41+80</f>
        <v>90.41</v>
      </c>
      <c r="D51" s="12" t="s">
        <v>64</v>
      </c>
      <c r="E51" s="16" t="s">
        <v>97</v>
      </c>
    </row>
    <row r="52" ht="60" customHeight="1" spans="1:5">
      <c r="A52" s="17">
        <v>30</v>
      </c>
      <c r="B52" s="16" t="s">
        <v>98</v>
      </c>
      <c r="C52" s="19">
        <v>3.55</v>
      </c>
      <c r="D52" s="12" t="s">
        <v>59</v>
      </c>
      <c r="E52" s="16"/>
    </row>
    <row r="53" spans="3:3">
      <c r="C53" s="21"/>
    </row>
    <row r="54" spans="3:3">
      <c r="C54" s="21"/>
    </row>
    <row r="55" spans="3:3">
      <c r="C55" s="21"/>
    </row>
  </sheetData>
  <mergeCells count="7">
    <mergeCell ref="A1:B1"/>
    <mergeCell ref="A2:E2"/>
    <mergeCell ref="A4:A5"/>
    <mergeCell ref="B4:B5"/>
    <mergeCell ref="C4:C5"/>
    <mergeCell ref="D4:D5"/>
    <mergeCell ref="E4:E5"/>
  </mergeCells>
  <pageMargins left="0.590277777777778" right="0.511805555555556" top="0.55" bottom="0.511805555555556" header="0.313888888888889" footer="0.313888888888889"/>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4.4"/>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4.4"/>
  <sheetData/>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马婧</cp:lastModifiedBy>
  <dcterms:created xsi:type="dcterms:W3CDTF">2018-03-21T02:28:00Z</dcterms:created>
  <cp:lastPrinted>2018-05-24T01:13:00Z</cp:lastPrinted>
  <dcterms:modified xsi:type="dcterms:W3CDTF">2018-06-12T06:00:15Z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